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0635"/>
  </bookViews>
  <sheets>
    <sheet name="Anexo II - Regiones A, B y C" sheetId="1" r:id="rId1"/>
    <sheet name="Anexo II - Regiones D" sheetId="2" r:id="rId2"/>
  </sheets>
  <definedNames>
    <definedName name="_xlnm.Print_Area" localSheetId="0">'Anexo II - Regiones A, B y C'!$A$1:$L$60</definedName>
    <definedName name="_xlnm.Print_Area" localSheetId="1">'Anexo II - Regiones D'!$A$1:$K$56</definedName>
    <definedName name="porcentaje" localSheetId="1">'Anexo II - Regiones D'!$E$12</definedName>
    <definedName name="porcentaje">'Anexo II - Regiones A, B y C'!$E$12</definedName>
    <definedName name="porcentajes" localSheetId="1">'Anexo II - Regiones D'!$N$15:$N$18</definedName>
    <definedName name="porcentajes">'Anexo II - Regiones A, B y C'!$V$15:$V$16</definedName>
    <definedName name="sd" localSheetId="1">'Anexo II - Regiones D'!$J$15</definedName>
    <definedName name="sd">'Anexo II - Regiones A, B y C'!$J$15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G28" s="1"/>
  <c r="F29"/>
  <c r="F30"/>
  <c r="G30" s="1"/>
  <c r="F31"/>
  <c r="F32"/>
  <c r="F33"/>
  <c r="F34"/>
  <c r="F35"/>
  <c r="F36"/>
  <c r="F37"/>
  <c r="N23"/>
  <c r="H17" i="2"/>
  <c r="I17"/>
  <c r="J17"/>
  <c r="G29" i="1"/>
  <c r="F28" i="2"/>
  <c r="F29"/>
  <c r="F30"/>
  <c r="F31"/>
  <c r="F32"/>
  <c r="F33"/>
  <c r="F27"/>
  <c r="G27" s="1"/>
  <c r="I27" s="1"/>
  <c r="J27" s="1"/>
  <c r="G28"/>
  <c r="G29"/>
  <c r="G30"/>
  <c r="G31"/>
  <c r="G32"/>
  <c r="G33"/>
  <c r="E24"/>
  <c r="G24" s="1"/>
  <c r="I24" s="1"/>
  <c r="J24" s="1"/>
  <c r="E25" i="1"/>
  <c r="G25" s="1"/>
  <c r="G31"/>
  <c r="G32"/>
  <c r="G33"/>
  <c r="G34"/>
  <c r="G35"/>
  <c r="G36"/>
  <c r="G37"/>
  <c r="H16" i="2"/>
  <c r="I16"/>
  <c r="I20" s="1"/>
  <c r="I43" s="1"/>
  <c r="H18"/>
  <c r="I18"/>
  <c r="D16"/>
  <c r="E16"/>
  <c r="E16" i="1"/>
  <c r="D42"/>
  <c r="J18" i="2"/>
  <c r="G20"/>
  <c r="G43" s="1"/>
  <c r="D38"/>
  <c r="G38" s="1"/>
  <c r="F18"/>
  <c r="E18"/>
  <c r="D18"/>
  <c r="F17"/>
  <c r="E17"/>
  <c r="D17"/>
  <c r="F16"/>
  <c r="F16" i="1"/>
  <c r="F17"/>
  <c r="F18"/>
  <c r="F19"/>
  <c r="D16"/>
  <c r="H24" i="2"/>
  <c r="H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8"/>
  <c r="E19" i="1"/>
  <c r="D19"/>
  <c r="E18"/>
  <c r="D18"/>
  <c r="E17"/>
  <c r="D17"/>
  <c r="H42"/>
  <c r="H30"/>
  <c r="H29"/>
  <c r="G21"/>
  <c r="G47"/>
  <c r="H17"/>
  <c r="I17" s="1"/>
  <c r="J17" s="1"/>
  <c r="H18"/>
  <c r="I18"/>
  <c r="J18" s="1"/>
  <c r="H32"/>
  <c r="H31"/>
  <c r="H37"/>
  <c r="H36"/>
  <c r="H35"/>
  <c r="H34"/>
  <c r="H33"/>
  <c r="H28"/>
  <c r="H25"/>
  <c r="H19"/>
  <c r="I19"/>
  <c r="J19" s="1"/>
  <c r="H16"/>
  <c r="I16" s="1"/>
  <c r="G42"/>
  <c r="I31"/>
  <c r="J31"/>
  <c r="I32"/>
  <c r="J32"/>
  <c r="I33"/>
  <c r="J33"/>
  <c r="I35"/>
  <c r="J35"/>
  <c r="I37"/>
  <c r="J37"/>
  <c r="I34"/>
  <c r="J34"/>
  <c r="I36"/>
  <c r="J36"/>
  <c r="I42"/>
  <c r="I44" s="1"/>
  <c r="I49" s="1"/>
  <c r="I21" l="1"/>
  <c r="I47" s="1"/>
  <c r="J16"/>
  <c r="J21" s="1"/>
  <c r="J47" s="1"/>
  <c r="I29"/>
  <c r="J29" s="1"/>
  <c r="J42"/>
  <c r="J44" s="1"/>
  <c r="J49" s="1"/>
  <c r="G44"/>
  <c r="G49" s="1"/>
  <c r="I25"/>
  <c r="J25" s="1"/>
  <c r="I30"/>
  <c r="J30" s="1"/>
  <c r="I28"/>
  <c r="G39"/>
  <c r="G48" s="1"/>
  <c r="G50" s="1"/>
  <c r="I38" i="2"/>
  <c r="I40" s="1"/>
  <c r="I45" s="1"/>
  <c r="G40"/>
  <c r="G45" s="1"/>
  <c r="J38"/>
  <c r="J40" s="1"/>
  <c r="J45" s="1"/>
  <c r="I35"/>
  <c r="I44" s="1"/>
  <c r="I46" s="1"/>
  <c r="J35"/>
  <c r="J44" s="1"/>
  <c r="G35"/>
  <c r="G44" s="1"/>
  <c r="G46" s="1"/>
  <c r="J16"/>
  <c r="J20" s="1"/>
  <c r="J43" s="1"/>
  <c r="J46" s="1"/>
  <c r="I39" i="1" l="1"/>
  <c r="I48" s="1"/>
  <c r="I50" s="1"/>
  <c r="J28"/>
  <c r="J39" s="1"/>
  <c r="J48" s="1"/>
  <c r="J50" s="1"/>
</calcChain>
</file>

<file path=xl/sharedStrings.xml><?xml version="1.0" encoding="utf-8"?>
<sst xmlns="http://schemas.openxmlformats.org/spreadsheetml/2006/main" count="172" uniqueCount="81">
  <si>
    <t>Tipo 1.A</t>
  </si>
  <si>
    <t>Tipo 1.B</t>
  </si>
  <si>
    <t>2.0 - Orientación</t>
  </si>
  <si>
    <t>2.1 - Nuevas Tecnologías (TIC's)</t>
  </si>
  <si>
    <t>2.2 - Energías Renovables</t>
  </si>
  <si>
    <t>2.3 - Certificados Profesionalidad</t>
  </si>
  <si>
    <t>2.4 - Emprendimiento</t>
  </si>
  <si>
    <t>2.5 - Movilidad</t>
  </si>
  <si>
    <t>2.6 - Adaptada a necesidades empresas</t>
  </si>
  <si>
    <t>Presupuesto</t>
  </si>
  <si>
    <t>Nº Horas</t>
  </si>
  <si>
    <t>Presupuesto Máximo Acciones Formativas</t>
  </si>
  <si>
    <t>%FSE</t>
  </si>
  <si>
    <t>Cofinanciación Pública Nacional</t>
  </si>
  <si>
    <t>Importe mínimo</t>
  </si>
  <si>
    <t>Importe máximo</t>
  </si>
  <si>
    <t>Seleccionar Tasa Cofinanciación en función de CCAA</t>
  </si>
  <si>
    <t>Presupuesto Máximo</t>
  </si>
  <si>
    <t>Presupuesto Máximo
Coste/Hora</t>
  </si>
  <si>
    <t>Presupuesto Máximo Servicios Orientación</t>
  </si>
  <si>
    <t>Presupuesto Total Macroacción</t>
  </si>
  <si>
    <t>Presupuesto según 
fuente financiación</t>
  </si>
  <si>
    <t>Importe Ayuda Individual</t>
  </si>
  <si>
    <t xml:space="preserve">Presupuesto Máximo Inserción Laboral </t>
  </si>
  <si>
    <t>Nº Asistentes Mínimo</t>
  </si>
  <si>
    <r>
      <rPr>
        <b/>
        <sz val="11"/>
        <color theme="1"/>
        <rFont val="Calibri"/>
        <family val="2"/>
        <scheme val="minor"/>
      </rPr>
      <t>MacroAcción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(Introducir un registro 
por cada macroacción solicitada)</t>
    </r>
  </si>
  <si>
    <r>
      <t xml:space="preserve">Acciones Formativas
</t>
    </r>
    <r>
      <rPr>
        <i/>
        <sz val="11"/>
        <color theme="1"/>
        <rFont val="Calibri"/>
        <family val="2"/>
        <scheme val="minor"/>
      </rPr>
      <t>(Introducir un registro 
por cada acción formativa solicitada)</t>
    </r>
  </si>
  <si>
    <t>INSERCIÓN LABORAL</t>
  </si>
  <si>
    <t>ACCIONES FORMACIÓN</t>
  </si>
  <si>
    <t>MACROACCIONES</t>
  </si>
  <si>
    <t>Nº Alumnos
(Total Alumnos Acc. Form.)</t>
  </si>
  <si>
    <t>Presupuesto Total Inserción Laboral</t>
  </si>
  <si>
    <t>Firma Entidad Cameral</t>
  </si>
  <si>
    <t>Firma Entidad/es Local/es</t>
  </si>
  <si>
    <t>Solicitud presentada por:</t>
  </si>
  <si>
    <t>Entidad Cameral</t>
  </si>
  <si>
    <t>Entidad/es Local/es</t>
  </si>
  <si>
    <t>Servicios de Orientación
(obligatorio)</t>
  </si>
  <si>
    <t>Municipios cubiertos por Solicitud</t>
  </si>
  <si>
    <t>INSTRUCCIONES DE CUMPLIMENTACIÓN:</t>
  </si>
  <si>
    <t>Presupuesto Máximo Macroacciones
(entre umbrales de columnas D y E)</t>
  </si>
  <si>
    <t xml:space="preserve">Tasa </t>
  </si>
  <si>
    <t>Tasa</t>
  </si>
  <si>
    <t>Presupuesto Máximo Elegible 
Acciones Formativas</t>
  </si>
  <si>
    <t>Presupuesto Máximo Elegible 
 Macroacciones</t>
  </si>
  <si>
    <t>1. Indicar agentes que presentan la solicitud.</t>
  </si>
  <si>
    <t>2. Indicar área geográfica cubierta por la solicitud.</t>
  </si>
  <si>
    <t>Nombre y apellidos + Cargo</t>
  </si>
  <si>
    <t>Compromiso de Inserción Asumido por los participantes</t>
  </si>
  <si>
    <t>Presupuesto Máximo Elegible 
Proyecto</t>
  </si>
  <si>
    <t>Presupuesto Máximo Elegible 
Inserción Laboral</t>
  </si>
  <si>
    <t>Presupuesto Total Acciones Formación</t>
  </si>
  <si>
    <t>Participantes a Insertar
(25%)</t>
  </si>
  <si>
    <t>Tipo 1.c</t>
  </si>
  <si>
    <t>Nº Horas por alumno</t>
  </si>
  <si>
    <t>2.7) Técnicas de información y atención al cliente</t>
  </si>
  <si>
    <t>2.8) Almacenamiento de la información y Sistemas de Gestión de Bases de Datos</t>
  </si>
  <si>
    <t>2.7 - Técnicas de información y atención al cliente</t>
  </si>
  <si>
    <t>2.8 - Almacenamiento de la información y Sistemas de Gestión de Bases de Datos</t>
  </si>
  <si>
    <t>2.9 - Marketing empresarial</t>
  </si>
  <si>
    <t>PROGRAMA LOCAL DE APOYO AL EMPLEO
ANEXO II - Regiones A, B y C
FORMULARIO CUMPLIMENTACIÓN PRESUPUESTO</t>
  </si>
  <si>
    <t>PROGRAMA LOCAL DE APOYO AL EMPLEO
ANEXO II - Regiones Tipo D
FORMULARIO CUMPLIMENTACIÓN PRESUPUESTO</t>
  </si>
  <si>
    <r>
      <t xml:space="preserve">Nº Horas
</t>
    </r>
    <r>
      <rPr>
        <b/>
        <sz val="11"/>
        <color theme="1"/>
        <rFont val="Calibri"/>
        <family val="2"/>
        <scheme val="minor"/>
      </rPr>
      <t>(según Conv.)</t>
    </r>
  </si>
  <si>
    <r>
      <t xml:space="preserve">Introducir 
Nº Alumnos </t>
    </r>
    <r>
      <rPr>
        <b/>
        <sz val="11"/>
        <color theme="1"/>
        <rFont val="Calibri"/>
        <family val="2"/>
        <scheme val="minor"/>
      </rPr>
      <t>(según Conv.)</t>
    </r>
  </si>
  <si>
    <t>4. Introducir número y tipo de macroacciones para las que se solicita presupuesto.</t>
  </si>
  <si>
    <t>5. Una vez definido el número y tipo de macroacciones, determinar el presupuesto máximo elegible solicitado para cada macroacción.</t>
  </si>
  <si>
    <t>6. Introducir registro de las acciones formativas para las que se solicita presupuesto.</t>
  </si>
  <si>
    <t xml:space="preserve">7. Una vez definido el número y tipo deacciones formativas, determinar el número de alumnos solicitado para cada acción. Automáticamente se asigna el presupuesto máximo de cada acción para ese número de alumnos. </t>
  </si>
  <si>
    <t>8. El compromiso de inserción laboral adquirido por los beneficiarios queda fijado de manera automática (25% de alumnos de acciones formativas).</t>
  </si>
  <si>
    <t xml:space="preserve">9. Una vez garantizado que la tabla recoge la información definitiva, registrar el archivo en soporte digital para adjuntarlo a la solicitud. En paralelo, adjuntar a la solicitud copia impresa con firma de los representantes de cada entidad. </t>
  </si>
  <si>
    <t>3. Indicar tasa de cofinanciación de la región</t>
  </si>
  <si>
    <t>(cumplimentar únicamente campos sombreados en gris)</t>
  </si>
  <si>
    <t>5. Introducir registro de las acciones formativas para las que se solicita presupuesto.</t>
  </si>
  <si>
    <t xml:space="preserve">6. Una vez definido el número y tipo deacciones formativas, determinar el número de alumnos solicitado para cada acción. Automáticamente se asigna el presupuesto máximo de cada acción para ese número de alumnos. </t>
  </si>
  <si>
    <t>7. El compromiso de inserción laboral adquirido por los beneficiarios queda fijado de manera automática (25% de alumnos de acciones formativas).</t>
  </si>
  <si>
    <t xml:space="preserve">8. Una vez garantizado que la tabla recoge la información definitiva, registrar el archivo en soporte digital para adjuntarlo a la solicitud. En paralelo, adjuntar a la solicitud copia impresa con firma de los representantes de cada entidad. </t>
  </si>
  <si>
    <t>&lt;----</t>
  </si>
  <si>
    <t>2.9) Marketing Empresarial</t>
  </si>
  <si>
    <t>3. Introducir número de macroacciones para las que se solicita presupuesto.</t>
  </si>
  <si>
    <t>4. Una vez definido el número de macroacciones, determinar el presupuesto máximo elegible solicitado para cada macroacción.</t>
  </si>
  <si>
    <t>Introducir 
Nº Alumnos (entre 10 y 15 alumnos)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</si>
</sst>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.00\ &quot;€&quot;"/>
    <numFmt numFmtId="165" formatCode="#,##0_ ;\-#,##0\ "/>
    <numFmt numFmtId="166" formatCode="#,##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2" fillId="0" borderId="4" xfId="0" applyFont="1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4" borderId="37" xfId="0" applyFont="1" applyFill="1" applyBorder="1" applyAlignment="1" applyProtection="1">
      <alignment horizontal="left" vertical="center" wrapText="1"/>
      <protection locked="0"/>
    </xf>
    <xf numFmtId="0" fontId="2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Protection="1"/>
    <xf numFmtId="164" fontId="0" fillId="4" borderId="49" xfId="0" applyNumberFormat="1" applyFill="1" applyBorder="1" applyAlignment="1" applyProtection="1">
      <alignment horizontal="center" vertical="center"/>
      <protection locked="0"/>
    </xf>
    <xf numFmtId="164" fontId="0" fillId="4" borderId="51" xfId="0" applyNumberFormat="1" applyFill="1" applyBorder="1" applyAlignment="1" applyProtection="1">
      <alignment horizontal="center" vertical="center"/>
      <protection locked="0"/>
    </xf>
    <xf numFmtId="164" fontId="0" fillId="4" borderId="52" xfId="0" applyNumberFormat="1" applyFill="1" applyBorder="1" applyAlignment="1" applyProtection="1">
      <alignment horizontal="center" vertical="center"/>
      <protection locked="0"/>
    </xf>
    <xf numFmtId="9" fontId="0" fillId="0" borderId="4" xfId="1" applyFont="1" applyBorder="1" applyAlignment="1" applyProtection="1">
      <alignment horizontal="center" vertical="center"/>
    </xf>
    <xf numFmtId="166" fontId="0" fillId="0" borderId="49" xfId="0" applyNumberFormat="1" applyBorder="1" applyAlignment="1" applyProtection="1">
      <alignment horizontal="center" vertical="center" wrapText="1"/>
    </xf>
    <xf numFmtId="166" fontId="0" fillId="0" borderId="51" xfId="0" applyNumberFormat="1" applyBorder="1" applyAlignment="1" applyProtection="1">
      <alignment horizontal="center" vertical="center" wrapText="1"/>
    </xf>
    <xf numFmtId="166" fontId="0" fillId="0" borderId="52" xfId="0" applyNumberFormat="1" applyBorder="1" applyAlignment="1" applyProtection="1">
      <alignment horizontal="center" vertical="center" wrapText="1"/>
    </xf>
    <xf numFmtId="9" fontId="0" fillId="0" borderId="49" xfId="1" applyFont="1" applyBorder="1" applyAlignment="1" applyProtection="1">
      <alignment horizontal="center" vertical="center"/>
    </xf>
    <xf numFmtId="9" fontId="0" fillId="0" borderId="51" xfId="1" applyFont="1" applyBorder="1" applyAlignment="1" applyProtection="1">
      <alignment horizontal="center" vertical="center"/>
    </xf>
    <xf numFmtId="9" fontId="0" fillId="0" borderId="52" xfId="1" applyFont="1" applyBorder="1" applyAlignment="1" applyProtection="1">
      <alignment horizontal="center" vertical="center"/>
    </xf>
    <xf numFmtId="9" fontId="0" fillId="0" borderId="37" xfId="1" applyFont="1" applyBorder="1" applyAlignment="1" applyProtection="1">
      <alignment horizontal="center" vertical="center" wrapText="1"/>
    </xf>
    <xf numFmtId="9" fontId="0" fillId="0" borderId="38" xfId="1" applyFont="1" applyBorder="1" applyAlignment="1" applyProtection="1">
      <alignment horizontal="center" vertical="center" wrapText="1"/>
    </xf>
    <xf numFmtId="9" fontId="0" fillId="0" borderId="39" xfId="1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6" fontId="0" fillId="0" borderId="4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32" xfId="0" applyNumberFormat="1" applyBorder="1" applyAlignment="1" applyProtection="1">
      <alignment horizontal="center" vertical="center"/>
    </xf>
    <xf numFmtId="164" fontId="2" fillId="0" borderId="43" xfId="0" applyNumberFormat="1" applyFont="1" applyBorder="1" applyAlignment="1" applyProtection="1">
      <alignment horizontal="center" vertical="center"/>
    </xf>
    <xf numFmtId="164" fontId="2" fillId="0" borderId="50" xfId="0" applyNumberFormat="1" applyFont="1" applyBorder="1" applyAlignment="1" applyProtection="1">
      <alignment horizontal="center" vertical="center"/>
    </xf>
    <xf numFmtId="164" fontId="2" fillId="0" borderId="38" xfId="0" applyNumberFormat="1" applyFont="1" applyBorder="1" applyAlignment="1" applyProtection="1">
      <alignment horizontal="center" vertical="center"/>
    </xf>
    <xf numFmtId="164" fontId="2" fillId="0" borderId="51" xfId="0" applyNumberFormat="1" applyFont="1" applyBorder="1" applyAlignment="1" applyProtection="1">
      <alignment horizontal="center" vertical="center"/>
    </xf>
    <xf numFmtId="164" fontId="2" fillId="0" borderId="39" xfId="0" applyNumberFormat="1" applyFont="1" applyBorder="1" applyAlignment="1" applyProtection="1">
      <alignment horizontal="center" vertical="center"/>
    </xf>
    <xf numFmtId="164" fontId="2" fillId="0" borderId="54" xfId="0" applyNumberFormat="1" applyFont="1" applyBorder="1" applyAlignment="1" applyProtection="1">
      <alignment horizontal="center" vertical="center"/>
    </xf>
    <xf numFmtId="164" fontId="2" fillId="0" borderId="55" xfId="0" applyNumberFormat="1" applyFont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</xf>
    <xf numFmtId="166" fontId="0" fillId="0" borderId="57" xfId="0" applyNumberFormat="1" applyBorder="1" applyAlignment="1" applyProtection="1">
      <alignment horizontal="center" vertical="center"/>
    </xf>
    <xf numFmtId="3" fontId="0" fillId="0" borderId="45" xfId="0" applyNumberFormat="1" applyBorder="1" applyAlignment="1" applyProtection="1">
      <alignment horizontal="center" vertical="center"/>
    </xf>
    <xf numFmtId="166" fontId="0" fillId="0" borderId="62" xfId="0" applyNumberFormat="1" applyBorder="1" applyAlignment="1" applyProtection="1">
      <alignment horizontal="center" vertical="center"/>
    </xf>
    <xf numFmtId="3" fontId="0" fillId="0" borderId="46" xfId="0" applyNumberFormat="1" applyBorder="1" applyAlignment="1" applyProtection="1">
      <alignment horizontal="center" vertical="center"/>
    </xf>
    <xf numFmtId="166" fontId="0" fillId="0" borderId="58" xfId="0" applyNumberFormat="1" applyBorder="1" applyAlignment="1" applyProtection="1">
      <alignment horizontal="center" vertical="center"/>
    </xf>
    <xf numFmtId="3" fontId="0" fillId="0" borderId="47" xfId="0" applyNumberForma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6" fontId="0" fillId="0" borderId="43" xfId="0" applyNumberFormat="1" applyBorder="1" applyAlignment="1" applyProtection="1">
      <alignment horizontal="center" vertical="center" wrapText="1"/>
    </xf>
    <xf numFmtId="164" fontId="0" fillId="0" borderId="21" xfId="0" applyNumberFormat="1" applyBorder="1" applyAlignment="1" applyProtection="1">
      <alignment horizontal="center" vertical="center" wrapText="1"/>
    </xf>
    <xf numFmtId="164" fontId="0" fillId="0" borderId="26" xfId="0" applyNumberFormat="1" applyBorder="1" applyAlignment="1" applyProtection="1">
      <alignment horizontal="center" vertical="center" wrapText="1"/>
    </xf>
    <xf numFmtId="166" fontId="0" fillId="0" borderId="38" xfId="0" applyNumberFormat="1" applyBorder="1" applyAlignment="1" applyProtection="1">
      <alignment horizontal="center" vertical="center" wrapText="1"/>
    </xf>
    <xf numFmtId="164" fontId="0" fillId="0" borderId="23" xfId="0" applyNumberForma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 wrapText="1"/>
    </xf>
    <xf numFmtId="166" fontId="0" fillId="0" borderId="39" xfId="0" applyNumberFormat="1" applyBorder="1" applyAlignment="1" applyProtection="1">
      <alignment horizontal="center" vertical="center" wrapText="1"/>
    </xf>
    <xf numFmtId="164" fontId="0" fillId="0" borderId="24" xfId="0" applyNumberForma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 wrapText="1"/>
    </xf>
    <xf numFmtId="166" fontId="2" fillId="0" borderId="27" xfId="0" applyNumberFormat="1" applyFont="1" applyBorder="1" applyAlignment="1" applyProtection="1">
      <alignment horizontal="center" vertical="center"/>
    </xf>
    <xf numFmtId="164" fontId="2" fillId="0" borderId="27" xfId="0" applyNumberFormat="1" applyFont="1" applyBorder="1" applyAlignment="1" applyProtection="1">
      <alignment horizontal="center" vertical="center"/>
    </xf>
    <xf numFmtId="164" fontId="2" fillId="0" borderId="29" xfId="0" applyNumberFormat="1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166" fontId="0" fillId="0" borderId="39" xfId="0" applyNumberFormat="1" applyBorder="1" applyAlignment="1" applyProtection="1">
      <alignment horizontal="center" vertical="center"/>
    </xf>
    <xf numFmtId="9" fontId="0" fillId="0" borderId="47" xfId="1" applyFont="1" applyBorder="1" applyAlignment="1" applyProtection="1">
      <alignment horizontal="center" vertical="center"/>
    </xf>
    <xf numFmtId="164" fontId="0" fillId="0" borderId="63" xfId="0" applyNumberFormat="1" applyBorder="1" applyAlignment="1" applyProtection="1">
      <alignment horizontal="center" vertical="center"/>
    </xf>
    <xf numFmtId="166" fontId="2" fillId="0" borderId="4" xfId="0" applyNumberFormat="1" applyFont="1" applyBorder="1" applyAlignment="1" applyProtection="1">
      <alignment horizontal="center" vertical="center"/>
    </xf>
    <xf numFmtId="166" fontId="0" fillId="4" borderId="37" xfId="0" applyNumberFormat="1" applyFill="1" applyBorder="1" applyAlignment="1" applyProtection="1">
      <alignment horizontal="center" vertical="center"/>
      <protection locked="0"/>
    </xf>
    <xf numFmtId="166" fontId="0" fillId="4" borderId="38" xfId="0" applyNumberFormat="1" applyFill="1" applyBorder="1" applyAlignment="1" applyProtection="1">
      <alignment horizontal="center" vertical="center"/>
      <protection locked="0"/>
    </xf>
    <xf numFmtId="166" fontId="0" fillId="4" borderId="39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Protection="1"/>
    <xf numFmtId="0" fontId="0" fillId="0" borderId="8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Protection="1"/>
    <xf numFmtId="0" fontId="9" fillId="0" borderId="0" xfId="0" applyFont="1" applyProtection="1"/>
    <xf numFmtId="0" fontId="0" fillId="7" borderId="40" xfId="0" applyFill="1" applyBorder="1" applyAlignment="1" applyProtection="1">
      <alignment horizontal="center" vertical="center" wrapText="1"/>
    </xf>
    <xf numFmtId="0" fontId="0" fillId="7" borderId="40" xfId="0" applyFont="1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3" fillId="7" borderId="40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0" fillId="7" borderId="27" xfId="0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 wrapText="1"/>
    </xf>
    <xf numFmtId="9" fontId="9" fillId="0" borderId="0" xfId="1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Protection="1"/>
    <xf numFmtId="0" fontId="0" fillId="7" borderId="4" xfId="0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0" fillId="5" borderId="35" xfId="0" applyFill="1" applyBorder="1" applyAlignment="1" applyProtection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center" vertical="center"/>
    </xf>
    <xf numFmtId="0" fontId="0" fillId="5" borderId="40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/>
    </xf>
    <xf numFmtId="165" fontId="9" fillId="0" borderId="0" xfId="2" applyNumberFormat="1" applyFont="1" applyProtection="1">
      <protection hidden="1"/>
    </xf>
    <xf numFmtId="0" fontId="0" fillId="0" borderId="9" xfId="0" applyBorder="1" applyAlignment="1" applyProtection="1">
      <alignment wrapText="1"/>
    </xf>
    <xf numFmtId="0" fontId="9" fillId="0" borderId="0" xfId="0" applyFont="1" applyAlignment="1" applyProtection="1">
      <alignment wrapText="1"/>
    </xf>
    <xf numFmtId="165" fontId="9" fillId="0" borderId="0" xfId="2" applyNumberFormat="1" applyFont="1" applyAlignment="1" applyProtection="1">
      <alignment wrapText="1"/>
      <protection hidden="1"/>
    </xf>
    <xf numFmtId="0" fontId="0" fillId="0" borderId="0" xfId="0" applyAlignment="1" applyProtection="1">
      <alignment wrapText="1"/>
    </xf>
    <xf numFmtId="9" fontId="9" fillId="0" borderId="0" xfId="1" applyFont="1" applyAlignment="1" applyProtection="1">
      <alignment wrapText="1"/>
      <protection hidden="1"/>
    </xf>
    <xf numFmtId="166" fontId="0" fillId="0" borderId="0" xfId="0" applyNumberFormat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37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 wrapText="1"/>
    </xf>
    <xf numFmtId="0" fontId="0" fillId="6" borderId="27" xfId="0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3" borderId="33" xfId="0" applyFill="1" applyBorder="1" applyAlignment="1" applyProtection="1">
      <alignment horizontal="center" vertical="center"/>
    </xf>
    <xf numFmtId="164" fontId="0" fillId="0" borderId="0" xfId="0" applyNumberFormat="1" applyProtection="1"/>
    <xf numFmtId="0" fontId="5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2" fillId="4" borderId="37" xfId="0" applyFont="1" applyFill="1" applyBorder="1" applyAlignment="1" applyProtection="1">
      <protection locked="0"/>
    </xf>
    <xf numFmtId="0" fontId="2" fillId="4" borderId="43" xfId="0" applyFont="1" applyFill="1" applyBorder="1" applyAlignment="1" applyProtection="1">
      <protection locked="0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0" fillId="7" borderId="30" xfId="0" applyFill="1" applyBorder="1" applyAlignment="1" applyProtection="1">
      <alignment horizontal="center" vertical="center"/>
    </xf>
    <xf numFmtId="166" fontId="0" fillId="0" borderId="37" xfId="0" applyNumberFormat="1" applyBorder="1" applyAlignment="1" applyProtection="1">
      <alignment horizontal="center" vertical="center"/>
    </xf>
    <xf numFmtId="0" fontId="0" fillId="0" borderId="49" xfId="0" applyNumberFormat="1" applyBorder="1" applyAlignment="1" applyProtection="1">
      <alignment horizontal="center" vertical="center"/>
    </xf>
    <xf numFmtId="9" fontId="0" fillId="0" borderId="57" xfId="1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44" xfId="0" applyNumberFormat="1" applyBorder="1" applyAlignment="1" applyProtection="1">
      <alignment horizontal="center" vertical="center"/>
    </xf>
    <xf numFmtId="166" fontId="0" fillId="0" borderId="38" xfId="0" applyNumberFormat="1" applyBorder="1" applyAlignment="1" applyProtection="1">
      <alignment horizontal="center" vertical="center"/>
    </xf>
    <xf numFmtId="0" fontId="0" fillId="0" borderId="51" xfId="0" applyNumberFormat="1" applyBorder="1" applyAlignment="1" applyProtection="1">
      <alignment horizontal="center" vertical="center"/>
    </xf>
    <xf numFmtId="9" fontId="0" fillId="0" borderId="62" xfId="1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52" xfId="0" applyNumberFormat="1" applyBorder="1" applyAlignment="1" applyProtection="1">
      <alignment horizontal="center" vertical="center"/>
    </xf>
    <xf numFmtId="9" fontId="0" fillId="0" borderId="58" xfId="1" applyFont="1" applyBorder="1" applyAlignment="1" applyProtection="1">
      <alignment horizontal="center" vertical="center"/>
    </xf>
    <xf numFmtId="164" fontId="0" fillId="0" borderId="36" xfId="0" applyNumberFormat="1" applyBorder="1" applyAlignment="1" applyProtection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 wrapText="1"/>
    </xf>
    <xf numFmtId="166" fontId="0" fillId="0" borderId="50" xfId="0" applyNumberFormat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0" fillId="6" borderId="31" xfId="0" applyFill="1" applyBorder="1" applyAlignment="1" applyProtection="1">
      <alignment horizontal="center" vertical="center"/>
    </xf>
    <xf numFmtId="0" fontId="3" fillId="6" borderId="44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166" fontId="0" fillId="0" borderId="42" xfId="0" applyNumberFormat="1" applyBorder="1" applyAlignment="1" applyProtection="1">
      <alignment horizontal="center" vertical="center"/>
    </xf>
    <xf numFmtId="9" fontId="11" fillId="4" borderId="35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protection locked="0"/>
    </xf>
    <xf numFmtId="0" fontId="0" fillId="0" borderId="37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 applyBorder="1" applyProtection="1"/>
    <xf numFmtId="0" fontId="12" fillId="4" borderId="0" xfId="0" applyFont="1" applyFill="1" applyProtection="1"/>
    <xf numFmtId="9" fontId="12" fillId="4" borderId="0" xfId="1" applyFont="1" applyFill="1" applyProtection="1">
      <protection hidden="1"/>
    </xf>
    <xf numFmtId="0" fontId="12" fillId="4" borderId="0" xfId="1" applyNumberFormat="1" applyFont="1" applyFill="1" applyProtection="1">
      <protection hidden="1"/>
    </xf>
    <xf numFmtId="0" fontId="12" fillId="0" borderId="0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9" fontId="12" fillId="4" borderId="0" xfId="1" applyFont="1" applyFill="1" applyAlignment="1" applyProtection="1">
      <alignment wrapText="1"/>
      <protection hidden="1"/>
    </xf>
    <xf numFmtId="0" fontId="12" fillId="4" borderId="0" xfId="0" applyFont="1" applyFill="1" applyAlignment="1" applyProtection="1">
      <alignment wrapText="1"/>
    </xf>
    <xf numFmtId="0" fontId="0" fillId="0" borderId="9" xfId="0" applyBorder="1" applyAlignment="1" applyProtection="1">
      <alignment vertical="center"/>
    </xf>
    <xf numFmtId="0" fontId="0" fillId="0" borderId="12" xfId="0" applyBorder="1" applyProtection="1"/>
    <xf numFmtId="0" fontId="13" fillId="0" borderId="0" xfId="0" applyFont="1"/>
    <xf numFmtId="0" fontId="0" fillId="0" borderId="37" xfId="0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3" fillId="6" borderId="40" xfId="0" applyFont="1" applyFill="1" applyBorder="1" applyAlignment="1" applyProtection="1">
      <alignment horizontal="center" vertical="center" textRotation="90" wrapText="1"/>
    </xf>
    <xf numFmtId="0" fontId="3" fillId="6" borderId="42" xfId="0" applyFont="1" applyFill="1" applyBorder="1" applyAlignment="1" applyProtection="1">
      <alignment horizontal="center" vertical="center" textRotation="90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2" fillId="6" borderId="33" xfId="0" applyFont="1" applyFill="1" applyBorder="1" applyAlignment="1" applyProtection="1">
      <alignment horizontal="center" vertical="center" wrapText="1"/>
    </xf>
    <xf numFmtId="0" fontId="2" fillId="6" borderId="34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0" fillId="7" borderId="27" xfId="0" applyFont="1" applyFill="1" applyBorder="1" applyAlignment="1" applyProtection="1">
      <alignment horizontal="center" vertical="center" wrapText="1"/>
    </xf>
    <xf numFmtId="0" fontId="0" fillId="7" borderId="29" xfId="0" applyFont="1" applyFill="1" applyBorder="1" applyAlignment="1" applyProtection="1">
      <alignment horizontal="center" vertical="center" wrapText="1"/>
    </xf>
    <xf numFmtId="0" fontId="0" fillId="5" borderId="48" xfId="0" applyFont="1" applyFill="1" applyBorder="1" applyAlignment="1" applyProtection="1">
      <alignment horizontal="center" vertical="center" wrapText="1"/>
    </xf>
    <xf numFmtId="0" fontId="0" fillId="5" borderId="20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 wrapText="1"/>
    </xf>
    <xf numFmtId="0" fontId="0" fillId="5" borderId="40" xfId="0" applyFill="1" applyBorder="1" applyAlignment="1" applyProtection="1">
      <alignment horizontal="center" vertical="center" textRotation="90"/>
    </xf>
    <xf numFmtId="0" fontId="0" fillId="5" borderId="41" xfId="0" applyFill="1" applyBorder="1" applyAlignment="1" applyProtection="1">
      <alignment horizontal="center" vertical="center" textRotation="90"/>
    </xf>
    <xf numFmtId="0" fontId="0" fillId="5" borderId="42" xfId="0" applyFill="1" applyBorder="1" applyAlignment="1" applyProtection="1">
      <alignment horizontal="center" vertical="center" textRotation="90"/>
    </xf>
    <xf numFmtId="0" fontId="2" fillId="7" borderId="33" xfId="0" applyFont="1" applyFill="1" applyBorder="1" applyAlignment="1" applyProtection="1">
      <alignment horizontal="right" vertical="center" wrapText="1"/>
    </xf>
    <xf numFmtId="0" fontId="2" fillId="7" borderId="34" xfId="0" applyFont="1" applyFill="1" applyBorder="1" applyAlignment="1" applyProtection="1">
      <alignment horizontal="right" vertical="center" wrapText="1"/>
    </xf>
    <xf numFmtId="0" fontId="2" fillId="7" borderId="35" xfId="0" applyFont="1" applyFill="1" applyBorder="1" applyAlignment="1" applyProtection="1">
      <alignment horizontal="right" vertical="center" wrapText="1"/>
    </xf>
    <xf numFmtId="0" fontId="2" fillId="5" borderId="33" xfId="0" applyFont="1" applyFill="1" applyBorder="1" applyAlignment="1" applyProtection="1">
      <alignment horizontal="right" vertical="center" wrapText="1"/>
    </xf>
    <xf numFmtId="0" fontId="2" fillId="5" borderId="34" xfId="0" applyFont="1" applyFill="1" applyBorder="1" applyAlignment="1" applyProtection="1">
      <alignment horizontal="right" vertical="center" wrapText="1"/>
    </xf>
    <xf numFmtId="0" fontId="2" fillId="5" borderId="35" xfId="0" applyFont="1" applyFill="1" applyBorder="1" applyAlignment="1" applyProtection="1">
      <alignment horizontal="right" vertical="center" wrapText="1"/>
    </xf>
    <xf numFmtId="0" fontId="0" fillId="7" borderId="40" xfId="0" applyFill="1" applyBorder="1" applyAlignment="1" applyProtection="1">
      <alignment horizontal="center" vertical="center" textRotation="90"/>
    </xf>
    <xf numFmtId="0" fontId="0" fillId="7" borderId="41" xfId="0" applyFill="1" applyBorder="1" applyAlignment="1" applyProtection="1">
      <alignment horizontal="center" vertical="center" textRotation="90"/>
    </xf>
    <xf numFmtId="0" fontId="0" fillId="7" borderId="42" xfId="0" applyFill="1" applyBorder="1" applyAlignment="1" applyProtection="1">
      <alignment horizontal="center" vertical="center" textRotation="9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0" fillId="0" borderId="49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52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28" xfId="0" applyFont="1" applyFill="1" applyBorder="1" applyAlignment="1" applyProtection="1">
      <alignment horizontal="center" vertical="center" wrapText="1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wrapText="1"/>
      <protection locked="0"/>
    </xf>
    <xf numFmtId="0" fontId="0" fillId="2" borderId="44" xfId="0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60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61" xfId="0" applyFont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7" borderId="48" xfId="0" applyFont="1" applyFill="1" applyBorder="1" applyAlignment="1" applyProtection="1">
      <alignment horizontal="center" vertical="center" wrapText="1"/>
    </xf>
    <xf numFmtId="0" fontId="0" fillId="7" borderId="2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</cellXfs>
  <cellStyles count="3">
    <cellStyle name="Millares" xfId="2" builtinId="3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109655</xdr:colOff>
      <xdr:row>1</xdr:row>
      <xdr:rowOff>174490</xdr:rowOff>
    </xdr:from>
    <xdr:to>
      <xdr:col>9</xdr:col>
      <xdr:colOff>1413550</xdr:colOff>
      <xdr:row>6</xdr:row>
      <xdr:rowOff>54428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7226" y="174490"/>
          <a:ext cx="5971145" cy="8732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108857</xdr:colOff>
      <xdr:row>1</xdr:row>
      <xdr:rowOff>108857</xdr:rowOff>
    </xdr:from>
    <xdr:to>
      <xdr:col>10</xdr:col>
      <xdr:colOff>52038</xdr:colOff>
      <xdr:row>5</xdr:row>
      <xdr:rowOff>192902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9714" y="299357"/>
          <a:ext cx="5971145" cy="8732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tabSelected="1" view="pageBreakPreview" zoomScale="60" zoomScaleNormal="100" workbookViewId="0">
      <selection activeCell="F54" sqref="F54"/>
    </sheetView>
  </sheetViews>
  <sheetFormatPr baseColWidth="10" defaultRowHeight="15"/>
  <cols>
    <col min="1" max="1" width="8.28515625" style="82" customWidth="1"/>
    <col min="2" max="2" width="2.85546875" style="82" customWidth="1"/>
    <col min="3" max="3" width="29.7109375" style="114" customWidth="1"/>
    <col min="4" max="4" width="14" style="127" customWidth="1"/>
    <col min="5" max="5" width="15.140625" style="127" customWidth="1"/>
    <col min="6" max="6" width="15" style="127" customWidth="1"/>
    <col min="7" max="7" width="23.42578125" style="127" customWidth="1"/>
    <col min="8" max="8" width="11.5703125" style="82" customWidth="1"/>
    <col min="9" max="9" width="19.7109375" style="82" customWidth="1"/>
    <col min="10" max="10" width="21.28515625" style="82" customWidth="1"/>
    <col min="11" max="11" width="3.85546875" style="82" customWidth="1"/>
    <col min="12" max="12" width="11.42578125" style="82" hidden="1" customWidth="1"/>
    <col min="13" max="21" width="11.42578125" style="161" hidden="1" customWidth="1"/>
    <col min="22" max="22" width="49.28515625" style="161" hidden="1" customWidth="1"/>
    <col min="23" max="23" width="11.42578125" style="161" hidden="1" customWidth="1"/>
    <col min="24" max="26" width="11.42578125" style="82" hidden="1" customWidth="1"/>
    <col min="27" max="16384" width="11.42578125" style="82"/>
  </cols>
  <sheetData>
    <row r="1" spans="1:22">
      <c r="A1" s="79"/>
      <c r="B1" s="80"/>
      <c r="C1" s="176" t="s">
        <v>71</v>
      </c>
      <c r="D1" s="176"/>
      <c r="E1" s="176"/>
      <c r="F1" s="176"/>
      <c r="G1" s="176"/>
      <c r="H1" s="176"/>
      <c r="I1" s="176"/>
      <c r="J1" s="80"/>
      <c r="K1" s="81"/>
    </row>
    <row r="2" spans="1:22" ht="15.75" thickBot="1">
      <c r="A2" s="83"/>
      <c r="B2" s="19"/>
      <c r="C2" s="84"/>
      <c r="D2" s="85"/>
      <c r="E2" s="85"/>
      <c r="F2" s="85"/>
      <c r="G2" s="85"/>
      <c r="H2" s="19"/>
      <c r="I2" s="19"/>
      <c r="J2" s="19"/>
      <c r="K2" s="86"/>
      <c r="L2" s="19"/>
      <c r="M2" s="162"/>
    </row>
    <row r="3" spans="1:22" ht="15" customHeight="1">
      <c r="A3" s="177" t="s">
        <v>60</v>
      </c>
      <c r="B3" s="178"/>
      <c r="C3" s="178"/>
      <c r="D3" s="179"/>
      <c r="E3" s="85"/>
      <c r="F3" s="85"/>
      <c r="G3" s="85"/>
      <c r="H3" s="19"/>
      <c r="I3" s="19"/>
      <c r="J3" s="19"/>
      <c r="K3" s="86"/>
      <c r="L3" s="19"/>
      <c r="M3" s="162"/>
    </row>
    <row r="4" spans="1:22">
      <c r="A4" s="180"/>
      <c r="B4" s="181"/>
      <c r="C4" s="181"/>
      <c r="D4" s="182"/>
      <c r="E4" s="85"/>
      <c r="F4" s="85"/>
      <c r="G4" s="85"/>
      <c r="H4" s="19"/>
      <c r="I4" s="19"/>
      <c r="J4" s="19"/>
      <c r="K4" s="86"/>
      <c r="L4" s="19"/>
      <c r="M4" s="162"/>
    </row>
    <row r="5" spans="1:22" ht="15.75" customHeight="1">
      <c r="A5" s="180"/>
      <c r="B5" s="181"/>
      <c r="C5" s="181"/>
      <c r="D5" s="182"/>
      <c r="E5" s="85"/>
      <c r="F5" s="85"/>
      <c r="G5" s="85"/>
      <c r="H5" s="19"/>
      <c r="I5" s="19"/>
      <c r="J5" s="19"/>
      <c r="K5" s="86"/>
      <c r="L5" s="19"/>
      <c r="M5" s="162"/>
    </row>
    <row r="6" spans="1:22" ht="15.75" customHeight="1" thickBot="1">
      <c r="A6" s="183"/>
      <c r="B6" s="184"/>
      <c r="C6" s="184"/>
      <c r="D6" s="185"/>
      <c r="E6" s="85"/>
      <c r="F6" s="85"/>
      <c r="G6" s="85"/>
      <c r="H6" s="19"/>
      <c r="I6" s="19"/>
      <c r="J6" s="19"/>
      <c r="K6" s="86"/>
      <c r="L6" s="19"/>
      <c r="M6" s="162"/>
    </row>
    <row r="7" spans="1:22" ht="15.75" customHeight="1" thickBot="1">
      <c r="A7" s="83"/>
      <c r="B7" s="19"/>
      <c r="C7" s="84"/>
      <c r="D7" s="85"/>
      <c r="E7" s="85"/>
      <c r="F7" s="85"/>
      <c r="G7" s="85"/>
      <c r="H7" s="19"/>
      <c r="I7" s="19"/>
      <c r="J7" s="19"/>
      <c r="K7" s="86"/>
      <c r="L7" s="19"/>
      <c r="M7" s="162"/>
    </row>
    <row r="8" spans="1:22" ht="15.75" thickBot="1">
      <c r="A8" s="83"/>
      <c r="B8" s="226" t="s">
        <v>34</v>
      </c>
      <c r="C8" s="227"/>
      <c r="D8" s="85"/>
      <c r="E8" s="85"/>
      <c r="F8" s="85"/>
      <c r="G8" s="85"/>
      <c r="H8" s="223" t="s">
        <v>38</v>
      </c>
      <c r="I8" s="224"/>
      <c r="J8" s="225"/>
      <c r="K8" s="86"/>
      <c r="L8" s="19"/>
      <c r="M8" s="162"/>
    </row>
    <row r="9" spans="1:22" ht="30.75" customHeight="1">
      <c r="A9" s="83"/>
      <c r="B9" s="228" t="s">
        <v>35</v>
      </c>
      <c r="C9" s="229"/>
      <c r="D9" s="211"/>
      <c r="E9" s="212"/>
      <c r="F9" s="213"/>
      <c r="G9" s="19"/>
      <c r="H9" s="217"/>
      <c r="I9" s="218"/>
      <c r="J9" s="219"/>
      <c r="K9" s="86"/>
    </row>
    <row r="10" spans="1:22" ht="30.75" customHeight="1" thickBot="1">
      <c r="A10" s="83"/>
      <c r="B10" s="230" t="s">
        <v>36</v>
      </c>
      <c r="C10" s="231"/>
      <c r="D10" s="214"/>
      <c r="E10" s="215"/>
      <c r="F10" s="216"/>
      <c r="G10" s="19"/>
      <c r="H10" s="220"/>
      <c r="I10" s="221"/>
      <c r="J10" s="222"/>
      <c r="K10" s="86"/>
    </row>
    <row r="11" spans="1:22" ht="15.75" customHeight="1" thickBot="1">
      <c r="A11" s="83"/>
      <c r="B11" s="19"/>
      <c r="C11" s="84"/>
      <c r="D11" s="85"/>
      <c r="E11" s="85"/>
      <c r="F11" s="85"/>
      <c r="G11" s="85"/>
      <c r="H11" s="19"/>
      <c r="I11" s="19"/>
      <c r="J11" s="19"/>
      <c r="K11" s="86"/>
      <c r="L11" s="19"/>
      <c r="M11" s="162"/>
    </row>
    <row r="12" spans="1:22" ht="30" customHeight="1" thickBot="1">
      <c r="A12" s="83"/>
      <c r="B12" s="19"/>
      <c r="C12" s="197" t="s">
        <v>16</v>
      </c>
      <c r="D12" s="198"/>
      <c r="E12" s="155"/>
      <c r="F12" s="156" t="s">
        <v>76</v>
      </c>
      <c r="G12" s="85"/>
      <c r="H12" s="19"/>
      <c r="I12" s="19"/>
      <c r="J12" s="19"/>
      <c r="K12" s="86"/>
      <c r="L12" s="19"/>
      <c r="M12" s="162"/>
      <c r="V12" s="163"/>
    </row>
    <row r="13" spans="1:22" ht="6" customHeight="1" thickBot="1">
      <c r="A13" s="83"/>
      <c r="B13" s="19"/>
      <c r="C13" s="84"/>
      <c r="D13" s="85"/>
      <c r="E13" s="85"/>
      <c r="F13" s="85"/>
      <c r="G13" s="85"/>
      <c r="H13" s="19"/>
      <c r="I13" s="85"/>
      <c r="J13" s="85"/>
      <c r="K13" s="86"/>
      <c r="L13" s="19"/>
      <c r="M13" s="162"/>
      <c r="V13" s="163"/>
    </row>
    <row r="14" spans="1:22" ht="33.75" customHeight="1" thickBot="1">
      <c r="A14" s="208" t="s">
        <v>29</v>
      </c>
      <c r="B14" s="19"/>
      <c r="C14" s="84"/>
      <c r="D14" s="85"/>
      <c r="E14" s="85"/>
      <c r="F14" s="85"/>
      <c r="G14" s="85"/>
      <c r="H14" s="19"/>
      <c r="I14" s="193" t="s">
        <v>21</v>
      </c>
      <c r="J14" s="194"/>
      <c r="K14" s="86"/>
      <c r="L14" s="19"/>
      <c r="M14" s="162"/>
      <c r="V14" s="163"/>
    </row>
    <row r="15" spans="1:22" ht="60.75" thickBot="1">
      <c r="A15" s="209"/>
      <c r="B15" s="19"/>
      <c r="C15" s="130" t="s">
        <v>25</v>
      </c>
      <c r="D15" s="131" t="s">
        <v>14</v>
      </c>
      <c r="E15" s="131" t="s">
        <v>15</v>
      </c>
      <c r="F15" s="130" t="s">
        <v>24</v>
      </c>
      <c r="G15" s="132" t="s">
        <v>40</v>
      </c>
      <c r="H15" s="133" t="s">
        <v>41</v>
      </c>
      <c r="I15" s="134" t="s">
        <v>12</v>
      </c>
      <c r="J15" s="94" t="s">
        <v>13</v>
      </c>
      <c r="K15" s="86"/>
      <c r="L15" s="19"/>
      <c r="M15" s="162"/>
      <c r="V15" s="164">
        <v>0.5</v>
      </c>
    </row>
    <row r="16" spans="1:22">
      <c r="A16" s="209"/>
      <c r="B16" s="19"/>
      <c r="C16" s="7"/>
      <c r="D16" s="135">
        <f>IF(C16="Tipo 1.a",65000,IF(C16="Tipo 1.b",85000,0))</f>
        <v>0</v>
      </c>
      <c r="E16" s="135">
        <f>IF(C16="Tipo 1.a",85000,IF(C16="Tipo 1.b",125000,0))</f>
        <v>0</v>
      </c>
      <c r="F16" s="136">
        <f>IF(C16="Tipo 1.a",260,IF(C16="Tipo 1.b",350,0))</f>
        <v>0</v>
      </c>
      <c r="G16" s="76"/>
      <c r="H16" s="137">
        <f>$E$12</f>
        <v>0</v>
      </c>
      <c r="I16" s="138">
        <f>G16*H16</f>
        <v>0</v>
      </c>
      <c r="J16" s="139">
        <f>G16-I16</f>
        <v>0</v>
      </c>
      <c r="K16" s="86"/>
      <c r="L16" s="19"/>
      <c r="M16" s="162"/>
      <c r="V16" s="164">
        <v>0.8</v>
      </c>
    </row>
    <row r="17" spans="1:23">
      <c r="A17" s="209"/>
      <c r="B17" s="19"/>
      <c r="C17" s="8"/>
      <c r="D17" s="140">
        <f t="shared" ref="D17:D19" si="0">IF(C17="Tipo 1.a",65000,IF(C17="Tipo 1.b",85000,0))</f>
        <v>0</v>
      </c>
      <c r="E17" s="140">
        <f>IF(C17="Tipo 1.a",85000,IF(C17="Tipo 1.b",125000,0))</f>
        <v>0</v>
      </c>
      <c r="F17" s="141">
        <f t="shared" ref="F17:F19" si="1">IF(C17="Tipo 1.a",260,IF(C17="Tipo 1.b",350,0))</f>
        <v>0</v>
      </c>
      <c r="G17" s="77"/>
      <c r="H17" s="142">
        <f>$E$12</f>
        <v>0</v>
      </c>
      <c r="I17" s="143">
        <f>G17*H17</f>
        <v>0</v>
      </c>
      <c r="J17" s="55">
        <f>G17-I17</f>
        <v>0</v>
      </c>
      <c r="K17" s="86"/>
      <c r="L17" s="19"/>
      <c r="M17" s="162"/>
      <c r="V17" s="164" t="s">
        <v>3</v>
      </c>
    </row>
    <row r="18" spans="1:23">
      <c r="A18" s="209"/>
      <c r="B18" s="19"/>
      <c r="C18" s="8"/>
      <c r="D18" s="140">
        <f t="shared" si="0"/>
        <v>0</v>
      </c>
      <c r="E18" s="140">
        <f>IF(C18="Tipo 1.a",85000,IF(C18="Tipo 1.b",125000,0))</f>
        <v>0</v>
      </c>
      <c r="F18" s="141">
        <f t="shared" si="1"/>
        <v>0</v>
      </c>
      <c r="G18" s="77"/>
      <c r="H18" s="142">
        <f>$E$12</f>
        <v>0</v>
      </c>
      <c r="I18" s="143">
        <f>G18*H18</f>
        <v>0</v>
      </c>
      <c r="J18" s="55">
        <f>G18-I18</f>
        <v>0</v>
      </c>
      <c r="K18" s="86"/>
      <c r="L18" s="19"/>
      <c r="M18" s="162"/>
      <c r="V18" s="164" t="s">
        <v>4</v>
      </c>
    </row>
    <row r="19" spans="1:23" ht="15.75" thickBot="1">
      <c r="A19" s="209"/>
      <c r="B19" s="19"/>
      <c r="C19" s="9"/>
      <c r="D19" s="72">
        <f t="shared" si="0"/>
        <v>0</v>
      </c>
      <c r="E19" s="72">
        <f>IF(C19="Tipo 1.a",85000,IF(C19="Tipo 1.b",125000,0))</f>
        <v>0</v>
      </c>
      <c r="F19" s="144">
        <f t="shared" si="1"/>
        <v>0</v>
      </c>
      <c r="G19" s="78"/>
      <c r="H19" s="145">
        <f>$E$12</f>
        <v>0</v>
      </c>
      <c r="I19" s="146">
        <f>G19*H19</f>
        <v>0</v>
      </c>
      <c r="J19" s="57">
        <f>G19-I19</f>
        <v>0</v>
      </c>
      <c r="K19" s="86"/>
      <c r="L19" s="19"/>
      <c r="M19" s="162"/>
      <c r="V19" s="164" t="s">
        <v>5</v>
      </c>
    </row>
    <row r="20" spans="1:23" ht="6.75" customHeight="1" thickBot="1">
      <c r="A20" s="209"/>
      <c r="B20" s="19"/>
      <c r="C20" s="84"/>
      <c r="D20" s="85"/>
      <c r="E20" s="85"/>
      <c r="F20" s="85"/>
      <c r="G20" s="85"/>
      <c r="H20" s="85"/>
      <c r="I20" s="96"/>
      <c r="J20" s="97"/>
      <c r="K20" s="86"/>
      <c r="L20" s="19"/>
      <c r="M20" s="162"/>
      <c r="V20" s="164" t="s">
        <v>6</v>
      </c>
    </row>
    <row r="21" spans="1:23" ht="15.75" customHeight="1" thickBot="1">
      <c r="A21" s="210"/>
      <c r="B21" s="98"/>
      <c r="C21" s="202" t="s">
        <v>20</v>
      </c>
      <c r="D21" s="203"/>
      <c r="E21" s="203"/>
      <c r="F21" s="204"/>
      <c r="G21" s="75">
        <f>SUM(G16:G19)</f>
        <v>0</v>
      </c>
      <c r="H21" s="99"/>
      <c r="I21" s="69">
        <f>SUM(I16:I20)</f>
        <v>0</v>
      </c>
      <c r="J21" s="70">
        <f>SUM(J16:J20)</f>
        <v>0</v>
      </c>
      <c r="K21" s="86"/>
      <c r="L21" s="19"/>
      <c r="M21" s="162"/>
      <c r="V21" s="164" t="s">
        <v>7</v>
      </c>
    </row>
    <row r="22" spans="1:23" ht="12" customHeight="1" thickBot="1">
      <c r="A22" s="83"/>
      <c r="B22" s="19"/>
      <c r="C22" s="84"/>
      <c r="D22" s="85"/>
      <c r="E22" s="85"/>
      <c r="F22" s="85"/>
      <c r="G22" s="85"/>
      <c r="H22" s="19"/>
      <c r="I22" s="85"/>
      <c r="J22" s="85"/>
      <c r="K22" s="86"/>
      <c r="L22" s="19"/>
      <c r="M22" s="162"/>
      <c r="V22" s="164" t="s">
        <v>8</v>
      </c>
    </row>
    <row r="23" spans="1:23" ht="34.5" customHeight="1" thickBot="1">
      <c r="A23" s="199" t="s">
        <v>28</v>
      </c>
      <c r="B23" s="19"/>
      <c r="C23" s="84"/>
      <c r="D23" s="85"/>
      <c r="E23" s="85"/>
      <c r="F23" s="85"/>
      <c r="G23" s="85"/>
      <c r="H23" s="19"/>
      <c r="I23" s="195" t="s">
        <v>21</v>
      </c>
      <c r="J23" s="196"/>
      <c r="K23" s="86"/>
      <c r="L23" s="19"/>
      <c r="M23" s="162"/>
      <c r="N23" s="172" t="b">
        <f>IF(C28 = "2.1 - Nuevas Tecnologías (TIC's)", 200, IF(C28 = "2.2 - Energías Renovables", 200, IF(C28 = "2.3 - Certificados de Profesionalidad",200)))</f>
        <v>0</v>
      </c>
      <c r="V23" s="165" t="s">
        <v>57</v>
      </c>
    </row>
    <row r="24" spans="1:23" ht="45.75" customHeight="1" thickBot="1">
      <c r="A24" s="200"/>
      <c r="B24" s="80"/>
      <c r="C24" s="100" t="s">
        <v>37</v>
      </c>
      <c r="D24" s="101" t="s">
        <v>18</v>
      </c>
      <c r="E24" s="102" t="s">
        <v>30</v>
      </c>
      <c r="F24" s="103" t="s">
        <v>54</v>
      </c>
      <c r="G24" s="104" t="s">
        <v>19</v>
      </c>
      <c r="H24" s="102" t="s">
        <v>42</v>
      </c>
      <c r="I24" s="105" t="s">
        <v>12</v>
      </c>
      <c r="J24" s="106" t="s">
        <v>13</v>
      </c>
      <c r="K24" s="86"/>
      <c r="L24" s="19"/>
      <c r="M24" s="162"/>
      <c r="V24" s="165" t="s">
        <v>58</v>
      </c>
    </row>
    <row r="25" spans="1:23" ht="15.75" thickBot="1">
      <c r="A25" s="200"/>
      <c r="B25" s="19"/>
      <c r="C25" s="1" t="s">
        <v>2</v>
      </c>
      <c r="D25" s="147">
        <v>20</v>
      </c>
      <c r="E25" s="34">
        <f>SUM(E28:E37)</f>
        <v>0</v>
      </c>
      <c r="F25" s="33">
        <v>10</v>
      </c>
      <c r="G25" s="35">
        <f>D25*E25*F25</f>
        <v>0</v>
      </c>
      <c r="H25" s="23">
        <f>$E$12</f>
        <v>0</v>
      </c>
      <c r="I25" s="36">
        <f>G25*H25</f>
        <v>0</v>
      </c>
      <c r="J25" s="37">
        <f>G25-I25</f>
        <v>0</v>
      </c>
      <c r="K25" s="86"/>
      <c r="L25" s="19"/>
      <c r="M25" s="162"/>
      <c r="V25" s="165" t="s">
        <v>59</v>
      </c>
    </row>
    <row r="26" spans="1:23" ht="14.25" customHeight="1" thickBot="1">
      <c r="A26" s="200"/>
      <c r="B26" s="19"/>
      <c r="C26" s="84"/>
      <c r="D26" s="85"/>
      <c r="E26" s="85"/>
      <c r="F26" s="85"/>
      <c r="G26" s="85"/>
      <c r="H26" s="85"/>
      <c r="I26" s="96"/>
      <c r="J26" s="97"/>
      <c r="K26" s="86"/>
      <c r="L26" s="19"/>
      <c r="M26" s="162"/>
      <c r="V26" s="165"/>
    </row>
    <row r="27" spans="1:23" ht="59.25" customHeight="1" thickBot="1">
      <c r="A27" s="200"/>
      <c r="B27" s="19"/>
      <c r="C27" s="100" t="s">
        <v>26</v>
      </c>
      <c r="D27" s="109" t="s">
        <v>9</v>
      </c>
      <c r="E27" s="148" t="s">
        <v>63</v>
      </c>
      <c r="F27" s="148" t="s">
        <v>62</v>
      </c>
      <c r="G27" s="102" t="s">
        <v>11</v>
      </c>
      <c r="H27" s="102" t="s">
        <v>42</v>
      </c>
      <c r="I27" s="105" t="s">
        <v>12</v>
      </c>
      <c r="J27" s="106" t="s">
        <v>13</v>
      </c>
      <c r="K27" s="86"/>
      <c r="L27" s="19"/>
      <c r="M27" s="162"/>
      <c r="V27" s="164"/>
    </row>
    <row r="28" spans="1:23" s="114" customFormat="1" ht="22.5" customHeight="1">
      <c r="A28" s="200"/>
      <c r="B28" s="84"/>
      <c r="C28" s="129"/>
      <c r="D28" s="149">
        <v>13</v>
      </c>
      <c r="E28" s="12"/>
      <c r="F28" s="173">
        <f>IF(C28="2.1 - Nuevas Tecnologías (TIC's)",200,IF(C28="2.2 - Energías Renovables",200,IF(C28="2.3 - Certificados Profesionalidad",200,IF(C28="2.4 - Emprendimiento",200,IF(C28="2.5 - Movilidad",120,IF(C28="2.6 - Adaptada a necesidades empresas",200,IF(C28="2.7 - Técnicas de información y atención al cliente",60,IF(C28="2.8 - Almacenamiento de la información y Sistemas de Gestión de Bases de Datos",60,IF(C28="2.9 - Marketing empresarial",60,IF(C28="",0))))))))))</f>
        <v>0</v>
      </c>
      <c r="G28" s="59">
        <f t="shared" ref="G28:G37" si="2">D28*E28*F28</f>
        <v>0</v>
      </c>
      <c r="H28" s="30">
        <f t="shared" ref="H28:H37" si="3">$E$12</f>
        <v>0</v>
      </c>
      <c r="I28" s="60">
        <f t="shared" ref="I28:I37" si="4">G28*H28</f>
        <v>0</v>
      </c>
      <c r="J28" s="61">
        <f t="shared" ref="J28:J37" si="5">G28-I28</f>
        <v>0</v>
      </c>
      <c r="K28" s="111"/>
      <c r="L28" s="84"/>
      <c r="M28" s="166"/>
      <c r="N28" s="167"/>
      <c r="O28" s="164" t="s">
        <v>3</v>
      </c>
      <c r="P28" s="167">
        <v>200</v>
      </c>
      <c r="Q28" s="167">
        <v>12</v>
      </c>
      <c r="R28" s="167">
        <v>25</v>
      </c>
      <c r="S28" s="167"/>
      <c r="T28" s="167"/>
      <c r="U28" s="167"/>
      <c r="V28" s="168" t="s">
        <v>0</v>
      </c>
      <c r="W28" s="167"/>
    </row>
    <row r="29" spans="1:23" s="114" customFormat="1" ht="22.5" customHeight="1">
      <c r="A29" s="200"/>
      <c r="B29" s="84"/>
      <c r="C29" s="129"/>
      <c r="D29" s="25">
        <v>13</v>
      </c>
      <c r="E29" s="13"/>
      <c r="F29" s="174">
        <f t="shared" ref="F29:F37" si="6">IF(C29="2.1 - Nuevas Tecnologías (TIC's)",200,IF(C29="2.2 - Energías Renovables",200,IF(C29="2.3 - Certificados Profesionalidad",200,IF(C29="2.4 - Emprendimiento",200,IF(C29="2.5 - Movilidad",120,IF(C29="2.6 - Adaptada a necesidades empresas",200,IF(C29="2.7 - Técnicas de información y atención al cliente",60,IF(C29="2.8 - Almacenamiento de la información y Sistemas de Gestión de Bases de Datos",60,IF(C29="2.9 - Marketing empresarial",60,IF(C29="",0))))))))))</f>
        <v>0</v>
      </c>
      <c r="G29" s="62">
        <f t="shared" si="2"/>
        <v>0</v>
      </c>
      <c r="H29" s="31">
        <f t="shared" si="3"/>
        <v>0</v>
      </c>
      <c r="I29" s="63">
        <f t="shared" si="4"/>
        <v>0</v>
      </c>
      <c r="J29" s="64">
        <f t="shared" si="5"/>
        <v>0</v>
      </c>
      <c r="K29" s="111"/>
      <c r="L29" s="84"/>
      <c r="M29" s="166"/>
      <c r="N29" s="167"/>
      <c r="O29" s="164" t="s">
        <v>4</v>
      </c>
      <c r="P29" s="167">
        <v>200</v>
      </c>
      <c r="Q29" s="167">
        <v>12</v>
      </c>
      <c r="R29" s="167">
        <v>25</v>
      </c>
      <c r="S29" s="167"/>
      <c r="T29" s="167"/>
      <c r="U29" s="167"/>
      <c r="V29" s="168" t="s">
        <v>1</v>
      </c>
      <c r="W29" s="167"/>
    </row>
    <row r="30" spans="1:23" s="114" customFormat="1" ht="22.5" customHeight="1">
      <c r="A30" s="200"/>
      <c r="B30" s="84"/>
      <c r="C30" s="129"/>
      <c r="D30" s="25">
        <v>13</v>
      </c>
      <c r="E30" s="13"/>
      <c r="F30" s="174">
        <f t="shared" si="6"/>
        <v>0</v>
      </c>
      <c r="G30" s="62">
        <f t="shared" si="2"/>
        <v>0</v>
      </c>
      <c r="H30" s="31">
        <f t="shared" si="3"/>
        <v>0</v>
      </c>
      <c r="I30" s="63">
        <f t="shared" si="4"/>
        <v>0</v>
      </c>
      <c r="J30" s="64">
        <f t="shared" si="5"/>
        <v>0</v>
      </c>
      <c r="K30" s="111"/>
      <c r="L30" s="84"/>
      <c r="M30" s="166"/>
      <c r="N30" s="167"/>
      <c r="O30" s="164" t="s">
        <v>5</v>
      </c>
      <c r="P30" s="167">
        <v>200</v>
      </c>
      <c r="Q30" s="167">
        <v>12</v>
      </c>
      <c r="R30" s="167">
        <v>25</v>
      </c>
      <c r="S30" s="167"/>
      <c r="T30" s="167"/>
      <c r="U30" s="167"/>
      <c r="V30" s="169">
        <v>200</v>
      </c>
      <c r="W30" s="167"/>
    </row>
    <row r="31" spans="1:23" s="114" customFormat="1" ht="22.5" customHeight="1">
      <c r="A31" s="200"/>
      <c r="B31" s="84"/>
      <c r="C31" s="129"/>
      <c r="D31" s="25">
        <v>13</v>
      </c>
      <c r="E31" s="13"/>
      <c r="F31" s="174">
        <f t="shared" si="6"/>
        <v>0</v>
      </c>
      <c r="G31" s="62">
        <f t="shared" si="2"/>
        <v>0</v>
      </c>
      <c r="H31" s="31">
        <f t="shared" si="3"/>
        <v>0</v>
      </c>
      <c r="I31" s="63">
        <f t="shared" ref="I31:I32" si="7">G31*H31</f>
        <v>0</v>
      </c>
      <c r="J31" s="64">
        <f t="shared" ref="J31:J32" si="8">G31-I31</f>
        <v>0</v>
      </c>
      <c r="K31" s="111"/>
      <c r="L31" s="84"/>
      <c r="M31" s="166"/>
      <c r="N31" s="167"/>
      <c r="O31" s="164" t="s">
        <v>6</v>
      </c>
      <c r="P31" s="167">
        <v>200</v>
      </c>
      <c r="Q31" s="167">
        <v>12</v>
      </c>
      <c r="R31" s="167">
        <v>25</v>
      </c>
      <c r="S31" s="167"/>
      <c r="T31" s="167"/>
      <c r="U31" s="167"/>
      <c r="V31" s="169">
        <v>120</v>
      </c>
      <c r="W31" s="167"/>
    </row>
    <row r="32" spans="1:23" s="114" customFormat="1" ht="22.5" customHeight="1">
      <c r="A32" s="200"/>
      <c r="B32" s="84"/>
      <c r="C32" s="129"/>
      <c r="D32" s="25">
        <v>13</v>
      </c>
      <c r="E32" s="13"/>
      <c r="F32" s="174">
        <f t="shared" si="6"/>
        <v>0</v>
      </c>
      <c r="G32" s="62">
        <f t="shared" si="2"/>
        <v>0</v>
      </c>
      <c r="H32" s="31">
        <f t="shared" si="3"/>
        <v>0</v>
      </c>
      <c r="I32" s="63">
        <f t="shared" si="7"/>
        <v>0</v>
      </c>
      <c r="J32" s="64">
        <f t="shared" si="8"/>
        <v>0</v>
      </c>
      <c r="K32" s="111"/>
      <c r="L32" s="84"/>
      <c r="M32" s="166"/>
      <c r="N32" s="167"/>
      <c r="O32" s="164" t="s">
        <v>7</v>
      </c>
      <c r="P32" s="167">
        <v>120</v>
      </c>
      <c r="Q32" s="167">
        <v>12</v>
      </c>
      <c r="R32" s="167">
        <v>25</v>
      </c>
      <c r="S32" s="167"/>
      <c r="T32" s="167"/>
      <c r="U32" s="167"/>
      <c r="V32" s="169">
        <v>60</v>
      </c>
      <c r="W32" s="167"/>
    </row>
    <row r="33" spans="1:23" s="114" customFormat="1" ht="22.5" customHeight="1">
      <c r="A33" s="200"/>
      <c r="B33" s="84"/>
      <c r="C33" s="129"/>
      <c r="D33" s="25">
        <v>13</v>
      </c>
      <c r="E33" s="13"/>
      <c r="F33" s="174">
        <f t="shared" si="6"/>
        <v>0</v>
      </c>
      <c r="G33" s="62">
        <f t="shared" si="2"/>
        <v>0</v>
      </c>
      <c r="H33" s="31">
        <f t="shared" si="3"/>
        <v>0</v>
      </c>
      <c r="I33" s="63">
        <f t="shared" si="4"/>
        <v>0</v>
      </c>
      <c r="J33" s="64">
        <f t="shared" si="5"/>
        <v>0</v>
      </c>
      <c r="K33" s="111"/>
      <c r="L33" s="84"/>
      <c r="M33" s="166"/>
      <c r="N33" s="167"/>
      <c r="O33" s="164" t="s">
        <v>8</v>
      </c>
      <c r="P33" s="167">
        <v>200</v>
      </c>
      <c r="Q33" s="167">
        <v>12</v>
      </c>
      <c r="R33" s="167">
        <v>25</v>
      </c>
      <c r="S33" s="167"/>
      <c r="T33" s="167"/>
      <c r="U33" s="167"/>
      <c r="V33" s="169"/>
      <c r="W33" s="167"/>
    </row>
    <row r="34" spans="1:23" s="114" customFormat="1" ht="22.5" customHeight="1">
      <c r="A34" s="200"/>
      <c r="B34" s="84"/>
      <c r="C34" s="129"/>
      <c r="D34" s="25">
        <v>13</v>
      </c>
      <c r="E34" s="13"/>
      <c r="F34" s="174">
        <f t="shared" si="6"/>
        <v>0</v>
      </c>
      <c r="G34" s="62">
        <f t="shared" si="2"/>
        <v>0</v>
      </c>
      <c r="H34" s="31">
        <f t="shared" si="3"/>
        <v>0</v>
      </c>
      <c r="I34" s="63">
        <f t="shared" si="4"/>
        <v>0</v>
      </c>
      <c r="J34" s="64">
        <f t="shared" si="5"/>
        <v>0</v>
      </c>
      <c r="K34" s="111"/>
      <c r="L34" s="84"/>
      <c r="M34" s="166"/>
      <c r="N34" s="167"/>
      <c r="O34" s="165" t="s">
        <v>57</v>
      </c>
      <c r="P34" s="167">
        <v>60</v>
      </c>
      <c r="Q34" s="167">
        <v>10</v>
      </c>
      <c r="R34" s="167">
        <v>15</v>
      </c>
      <c r="S34" s="167"/>
      <c r="T34" s="167"/>
      <c r="U34" s="167"/>
      <c r="V34" s="169"/>
      <c r="W34" s="167"/>
    </row>
    <row r="35" spans="1:23" s="114" customFormat="1" ht="22.5" customHeight="1">
      <c r="A35" s="200"/>
      <c r="B35" s="84"/>
      <c r="C35" s="129"/>
      <c r="D35" s="25">
        <v>13</v>
      </c>
      <c r="E35" s="13"/>
      <c r="F35" s="174">
        <f t="shared" si="6"/>
        <v>0</v>
      </c>
      <c r="G35" s="62">
        <f t="shared" si="2"/>
        <v>0</v>
      </c>
      <c r="H35" s="31">
        <f t="shared" si="3"/>
        <v>0</v>
      </c>
      <c r="I35" s="63">
        <f t="shared" si="4"/>
        <v>0</v>
      </c>
      <c r="J35" s="64">
        <f t="shared" si="5"/>
        <v>0</v>
      </c>
      <c r="K35" s="111"/>
      <c r="L35" s="84"/>
      <c r="M35" s="166"/>
      <c r="N35" s="167"/>
      <c r="O35" s="165" t="s">
        <v>58</v>
      </c>
      <c r="P35" s="167">
        <v>60</v>
      </c>
      <c r="Q35" s="167">
        <v>10</v>
      </c>
      <c r="R35" s="167">
        <v>15</v>
      </c>
      <c r="S35" s="167"/>
      <c r="T35" s="167"/>
      <c r="U35" s="167"/>
      <c r="V35" s="169"/>
      <c r="W35" s="167"/>
    </row>
    <row r="36" spans="1:23" s="114" customFormat="1" ht="22.5" customHeight="1">
      <c r="A36" s="200"/>
      <c r="B36" s="84"/>
      <c r="C36" s="129"/>
      <c r="D36" s="25">
        <v>13</v>
      </c>
      <c r="E36" s="13"/>
      <c r="F36" s="174">
        <f t="shared" si="6"/>
        <v>0</v>
      </c>
      <c r="G36" s="62">
        <f t="shared" si="2"/>
        <v>0</v>
      </c>
      <c r="H36" s="31">
        <f t="shared" si="3"/>
        <v>0</v>
      </c>
      <c r="I36" s="63">
        <f t="shared" si="4"/>
        <v>0</v>
      </c>
      <c r="J36" s="64">
        <f t="shared" si="5"/>
        <v>0</v>
      </c>
      <c r="K36" s="111"/>
      <c r="L36" s="84"/>
      <c r="M36" s="166"/>
      <c r="N36" s="167"/>
      <c r="O36" s="165" t="s">
        <v>59</v>
      </c>
      <c r="P36" s="167">
        <v>60</v>
      </c>
      <c r="Q36" s="167">
        <v>10</v>
      </c>
      <c r="R36" s="167">
        <v>15</v>
      </c>
      <c r="S36" s="167"/>
      <c r="T36" s="167"/>
      <c r="U36" s="167"/>
      <c r="V36" s="169"/>
      <c r="W36" s="167"/>
    </row>
    <row r="37" spans="1:23" s="114" customFormat="1" ht="22.5" customHeight="1" thickBot="1">
      <c r="A37" s="200"/>
      <c r="B37" s="84"/>
      <c r="C37" s="157"/>
      <c r="D37" s="26">
        <v>13</v>
      </c>
      <c r="E37" s="14"/>
      <c r="F37" s="175">
        <f t="shared" si="6"/>
        <v>0</v>
      </c>
      <c r="G37" s="65">
        <f t="shared" si="2"/>
        <v>0</v>
      </c>
      <c r="H37" s="32">
        <f t="shared" si="3"/>
        <v>0</v>
      </c>
      <c r="I37" s="66">
        <f t="shared" si="4"/>
        <v>0</v>
      </c>
      <c r="J37" s="67">
        <f t="shared" si="5"/>
        <v>0</v>
      </c>
      <c r="K37" s="111"/>
      <c r="L37" s="84"/>
      <c r="M37" s="166"/>
      <c r="N37" s="167"/>
      <c r="O37" s="167"/>
      <c r="P37" s="167"/>
      <c r="Q37" s="167"/>
      <c r="R37" s="167"/>
      <c r="S37" s="167"/>
      <c r="T37" s="167"/>
      <c r="U37" s="167"/>
      <c r="V37" s="169"/>
      <c r="W37" s="167"/>
    </row>
    <row r="38" spans="1:23" ht="6" customHeight="1" thickBot="1">
      <c r="A38" s="200"/>
      <c r="B38" s="19"/>
      <c r="C38" s="84"/>
      <c r="D38" s="85"/>
      <c r="E38" s="85"/>
      <c r="F38" s="85"/>
      <c r="G38" s="116"/>
      <c r="H38" s="19"/>
      <c r="I38" s="85"/>
      <c r="J38" s="97"/>
      <c r="K38" s="86"/>
      <c r="L38" s="19"/>
      <c r="M38" s="162"/>
      <c r="V38" s="163"/>
    </row>
    <row r="39" spans="1:23" ht="15.75" customHeight="1" thickBot="1">
      <c r="A39" s="201"/>
      <c r="B39" s="98"/>
      <c r="C39" s="205" t="s">
        <v>51</v>
      </c>
      <c r="D39" s="206"/>
      <c r="E39" s="206"/>
      <c r="F39" s="207"/>
      <c r="G39" s="68">
        <f>SUM(G25:G38)</f>
        <v>0</v>
      </c>
      <c r="H39" s="109"/>
      <c r="I39" s="69">
        <f>SUM(I25:I38)</f>
        <v>0</v>
      </c>
      <c r="J39" s="70">
        <f>SUM(J25:J38)</f>
        <v>0</v>
      </c>
      <c r="K39" s="86"/>
      <c r="L39" s="19"/>
      <c r="M39" s="162"/>
      <c r="V39" s="163"/>
    </row>
    <row r="40" spans="1:23" ht="15.75" thickBot="1">
      <c r="A40" s="83"/>
      <c r="B40" s="19"/>
      <c r="C40" s="84"/>
      <c r="D40" s="85"/>
      <c r="E40" s="85"/>
      <c r="F40" s="85"/>
      <c r="G40" s="85"/>
      <c r="H40" s="19"/>
      <c r="I40" s="19"/>
      <c r="J40" s="19"/>
      <c r="K40" s="86"/>
      <c r="L40" s="19"/>
      <c r="M40" s="162"/>
      <c r="V40" s="163"/>
    </row>
    <row r="41" spans="1:23" ht="46.5" customHeight="1" thickBot="1">
      <c r="A41" s="186" t="s">
        <v>27</v>
      </c>
      <c r="B41" s="80"/>
      <c r="C41" s="188" t="s">
        <v>48</v>
      </c>
      <c r="D41" s="150" t="s">
        <v>52</v>
      </c>
      <c r="E41" s="117" t="s">
        <v>22</v>
      </c>
      <c r="F41" s="85"/>
      <c r="G41" s="119" t="s">
        <v>23</v>
      </c>
      <c r="H41" s="120" t="s">
        <v>42</v>
      </c>
      <c r="I41" s="151" t="s">
        <v>12</v>
      </c>
      <c r="J41" s="152" t="s">
        <v>13</v>
      </c>
      <c r="K41" s="86"/>
      <c r="L41" s="19"/>
      <c r="V41" s="163"/>
    </row>
    <row r="42" spans="1:23" ht="15.75" thickBot="1">
      <c r="A42" s="187"/>
      <c r="B42" s="98"/>
      <c r="C42" s="189"/>
      <c r="D42" s="153">
        <f>ROUND(E25/4,0)</f>
        <v>0</v>
      </c>
      <c r="E42" s="154">
        <v>1550</v>
      </c>
      <c r="F42" s="85"/>
      <c r="G42" s="72">
        <f>D42*E42</f>
        <v>0</v>
      </c>
      <c r="H42" s="73">
        <f>$E$12</f>
        <v>0</v>
      </c>
      <c r="I42" s="56">
        <f>G42*H42</f>
        <v>0</v>
      </c>
      <c r="J42" s="57">
        <f>G42-I42</f>
        <v>0</v>
      </c>
      <c r="K42" s="86"/>
      <c r="L42" s="19"/>
      <c r="V42" s="163"/>
    </row>
    <row r="43" spans="1:23" ht="6" customHeight="1" thickBot="1">
      <c r="A43" s="83"/>
      <c r="B43" s="19"/>
      <c r="C43" s="84"/>
      <c r="D43" s="85"/>
      <c r="E43" s="85"/>
      <c r="F43" s="85"/>
      <c r="G43" s="85"/>
      <c r="H43" s="19"/>
      <c r="I43" s="19"/>
      <c r="J43" s="19"/>
      <c r="K43" s="86"/>
      <c r="L43" s="19"/>
      <c r="M43" s="162"/>
      <c r="V43" s="163"/>
    </row>
    <row r="44" spans="1:23" ht="15.75" customHeight="1" thickBot="1">
      <c r="A44" s="83"/>
      <c r="B44" s="19"/>
      <c r="C44" s="190" t="s">
        <v>31</v>
      </c>
      <c r="D44" s="191"/>
      <c r="E44" s="192"/>
      <c r="F44" s="85"/>
      <c r="G44" s="75">
        <f>G42</f>
        <v>0</v>
      </c>
      <c r="H44" s="85"/>
      <c r="I44" s="69">
        <f>I42</f>
        <v>0</v>
      </c>
      <c r="J44" s="70">
        <f>J42</f>
        <v>0</v>
      </c>
      <c r="K44" s="86"/>
      <c r="L44" s="19"/>
      <c r="M44" s="162"/>
      <c r="V44" s="163"/>
    </row>
    <row r="45" spans="1:23" ht="15.75" thickBot="1">
      <c r="A45" s="83"/>
      <c r="B45" s="19"/>
      <c r="C45" s="84"/>
      <c r="D45" s="85"/>
      <c r="E45" s="85"/>
      <c r="F45" s="85"/>
      <c r="G45" s="85"/>
      <c r="H45" s="19"/>
      <c r="I45" s="19"/>
      <c r="J45" s="19"/>
      <c r="K45" s="86"/>
      <c r="L45" s="19"/>
      <c r="M45" s="162"/>
      <c r="V45" s="82"/>
      <c r="W45" s="82"/>
    </row>
    <row r="46" spans="1:23" ht="26.25" thickBot="1">
      <c r="A46" s="83"/>
      <c r="B46" s="19"/>
      <c r="C46" s="84"/>
      <c r="D46" s="85"/>
      <c r="E46" s="85"/>
      <c r="F46" s="85"/>
      <c r="G46" s="123" t="s">
        <v>17</v>
      </c>
      <c r="H46" s="19"/>
      <c r="I46" s="124" t="s">
        <v>12</v>
      </c>
      <c r="J46" s="123" t="s">
        <v>13</v>
      </c>
      <c r="K46" s="86"/>
      <c r="L46" s="19"/>
      <c r="M46" s="162"/>
      <c r="V46" s="82"/>
      <c r="W46" s="82"/>
    </row>
    <row r="47" spans="1:23" ht="48" customHeight="1" thickBot="1">
      <c r="A47" s="83"/>
      <c r="B47" s="19"/>
      <c r="C47" s="244" t="s">
        <v>44</v>
      </c>
      <c r="D47" s="245"/>
      <c r="E47" s="246"/>
      <c r="F47" s="19"/>
      <c r="G47" s="38">
        <f>G21</f>
        <v>0</v>
      </c>
      <c r="H47" s="19"/>
      <c r="I47" s="39">
        <f>I21</f>
        <v>0</v>
      </c>
      <c r="J47" s="38">
        <f>J21</f>
        <v>0</v>
      </c>
      <c r="K47" s="86"/>
      <c r="V47" s="82"/>
      <c r="W47" s="82"/>
    </row>
    <row r="48" spans="1:23" ht="48" customHeight="1" thickBot="1">
      <c r="A48" s="83"/>
      <c r="B48" s="19"/>
      <c r="C48" s="247" t="s">
        <v>43</v>
      </c>
      <c r="D48" s="248"/>
      <c r="E48" s="249"/>
      <c r="F48" s="19"/>
      <c r="G48" s="40">
        <f>G39</f>
        <v>0</v>
      </c>
      <c r="H48" s="19"/>
      <c r="I48" s="41">
        <f>I39</f>
        <v>0</v>
      </c>
      <c r="J48" s="40">
        <f>J39</f>
        <v>0</v>
      </c>
      <c r="K48" s="86"/>
      <c r="V48" s="82"/>
      <c r="W48" s="82"/>
    </row>
    <row r="49" spans="1:23" ht="48" customHeight="1" thickBot="1">
      <c r="A49" s="83"/>
      <c r="B49" s="19"/>
      <c r="C49" s="250" t="s">
        <v>50</v>
      </c>
      <c r="D49" s="251"/>
      <c r="E49" s="252"/>
      <c r="F49" s="19"/>
      <c r="G49" s="42">
        <f>G44</f>
        <v>0</v>
      </c>
      <c r="H49" s="19"/>
      <c r="I49" s="43">
        <f>I44</f>
        <v>0</v>
      </c>
      <c r="J49" s="44">
        <f>J44</f>
        <v>0</v>
      </c>
      <c r="K49" s="86"/>
      <c r="V49" s="82"/>
      <c r="W49" s="82"/>
    </row>
    <row r="50" spans="1:23" ht="48" customHeight="1" thickBot="1">
      <c r="A50" s="83"/>
      <c r="B50" s="19"/>
      <c r="C50" s="253" t="s">
        <v>49</v>
      </c>
      <c r="D50" s="254"/>
      <c r="E50" s="255"/>
      <c r="F50" s="85"/>
      <c r="G50" s="45">
        <f>SUM(G47:G49)</f>
        <v>0</v>
      </c>
      <c r="H50" s="126"/>
      <c r="I50" s="45">
        <f>SUM(I47:I49)</f>
        <v>0</v>
      </c>
      <c r="J50" s="45">
        <f>SUM(J47:J49)</f>
        <v>0</v>
      </c>
      <c r="K50" s="86"/>
      <c r="V50" s="82"/>
      <c r="W50" s="82"/>
    </row>
    <row r="51" spans="1:23" ht="15.75" thickBot="1">
      <c r="A51" s="83"/>
      <c r="B51" s="19"/>
      <c r="C51" s="84"/>
      <c r="D51" s="85"/>
      <c r="E51" s="85"/>
      <c r="F51" s="85"/>
      <c r="G51" s="85"/>
      <c r="H51" s="19"/>
      <c r="I51" s="19"/>
      <c r="J51" s="19"/>
      <c r="K51" s="86"/>
      <c r="V51" s="82"/>
      <c r="W51" s="82"/>
    </row>
    <row r="52" spans="1:23">
      <c r="A52" s="15"/>
      <c r="B52" s="16"/>
      <c r="C52" s="256" t="s">
        <v>32</v>
      </c>
      <c r="D52" s="257"/>
      <c r="E52" s="2"/>
      <c r="F52" s="2"/>
      <c r="G52" s="232" t="s">
        <v>33</v>
      </c>
      <c r="H52" s="233"/>
      <c r="I52" s="211" t="s">
        <v>33</v>
      </c>
      <c r="J52" s="213"/>
      <c r="K52" s="170"/>
      <c r="L52" s="19"/>
      <c r="M52" s="162"/>
      <c r="V52" s="82"/>
      <c r="W52" s="82"/>
    </row>
    <row r="53" spans="1:23">
      <c r="A53" s="15"/>
      <c r="B53" s="16"/>
      <c r="C53" s="240" t="s">
        <v>47</v>
      </c>
      <c r="D53" s="241"/>
      <c r="E53" s="16"/>
      <c r="F53" s="16"/>
      <c r="G53" s="234" t="s">
        <v>47</v>
      </c>
      <c r="H53" s="235"/>
      <c r="I53" s="260" t="s">
        <v>47</v>
      </c>
      <c r="J53" s="261"/>
      <c r="K53" s="170"/>
      <c r="L53" s="19"/>
      <c r="M53" s="162"/>
      <c r="V53" s="82"/>
      <c r="W53" s="82"/>
    </row>
    <row r="54" spans="1:23">
      <c r="A54" s="4"/>
      <c r="B54" s="5"/>
      <c r="C54" s="240"/>
      <c r="D54" s="241"/>
      <c r="E54" s="2"/>
      <c r="F54" s="2"/>
      <c r="G54" s="236"/>
      <c r="H54" s="237"/>
      <c r="I54" s="262"/>
      <c r="J54" s="263"/>
      <c r="K54" s="86"/>
      <c r="L54" s="19"/>
      <c r="M54" s="162"/>
    </row>
    <row r="55" spans="1:23">
      <c r="A55" s="4"/>
      <c r="B55" s="5"/>
      <c r="C55" s="240"/>
      <c r="D55" s="241"/>
      <c r="E55" s="2"/>
      <c r="F55" s="2"/>
      <c r="G55" s="238"/>
      <c r="H55" s="239"/>
      <c r="I55" s="264"/>
      <c r="J55" s="265"/>
      <c r="K55" s="86"/>
      <c r="L55" s="19"/>
      <c r="M55" s="162"/>
    </row>
    <row r="56" spans="1:23" ht="15.75" thickBot="1">
      <c r="A56" s="4"/>
      <c r="B56" s="5"/>
      <c r="C56" s="242"/>
      <c r="D56" s="243"/>
      <c r="E56" s="2"/>
      <c r="F56" s="2"/>
      <c r="G56" s="270" t="s">
        <v>33</v>
      </c>
      <c r="H56" s="271"/>
      <c r="I56" s="266" t="s">
        <v>33</v>
      </c>
      <c r="J56" s="267"/>
      <c r="K56" s="86"/>
    </row>
    <row r="57" spans="1:23">
      <c r="A57" s="4"/>
      <c r="B57" s="5"/>
      <c r="C57" s="6"/>
      <c r="D57" s="2"/>
      <c r="E57" s="2"/>
      <c r="F57" s="2"/>
      <c r="G57" s="234" t="s">
        <v>47</v>
      </c>
      <c r="H57" s="235"/>
      <c r="I57" s="260" t="s">
        <v>47</v>
      </c>
      <c r="J57" s="261"/>
      <c r="K57" s="86"/>
    </row>
    <row r="58" spans="1:23">
      <c r="A58" s="4"/>
      <c r="B58" s="5"/>
      <c r="C58" s="6"/>
      <c r="D58" s="2"/>
      <c r="E58" s="2"/>
      <c r="F58" s="2"/>
      <c r="G58" s="236"/>
      <c r="H58" s="237"/>
      <c r="I58" s="262"/>
      <c r="J58" s="263"/>
      <c r="K58" s="86"/>
    </row>
    <row r="59" spans="1:23" ht="15.75" thickBot="1">
      <c r="A59" s="4"/>
      <c r="B59" s="5"/>
      <c r="C59" s="6"/>
      <c r="D59" s="2"/>
      <c r="E59" s="2"/>
      <c r="F59" s="2"/>
      <c r="G59" s="258"/>
      <c r="H59" s="259"/>
      <c r="I59" s="268"/>
      <c r="J59" s="269"/>
      <c r="K59" s="86"/>
    </row>
    <row r="60" spans="1:23" ht="15.75" thickBot="1">
      <c r="A60" s="17"/>
      <c r="B60" s="10"/>
      <c r="C60" s="18"/>
      <c r="D60" s="11"/>
      <c r="E60" s="11"/>
      <c r="F60" s="11"/>
      <c r="G60" s="11"/>
      <c r="H60" s="10"/>
      <c r="I60" s="10"/>
      <c r="J60" s="10"/>
      <c r="K60" s="171"/>
    </row>
    <row r="61" spans="1:23">
      <c r="A61" s="274" t="s">
        <v>39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</row>
    <row r="62" spans="1:23">
      <c r="A62" s="274" t="s">
        <v>45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</row>
    <row r="63" spans="1:23">
      <c r="A63" s="274" t="s">
        <v>46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</row>
    <row r="64" spans="1:23">
      <c r="A64" s="274" t="s">
        <v>70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</row>
    <row r="65" spans="1:11">
      <c r="A65" s="274" t="s">
        <v>64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>
      <c r="A66" s="274" t="s">
        <v>65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</row>
    <row r="67" spans="1:11">
      <c r="A67" s="274" t="s">
        <v>66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</row>
    <row r="68" spans="1:11" ht="30" customHeight="1">
      <c r="A68" s="274" t="s">
        <v>67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11">
      <c r="A69" s="274" t="s">
        <v>68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</row>
    <row r="70" spans="1:11" ht="30" customHeight="1">
      <c r="A70" s="274" t="s">
        <v>69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</row>
  </sheetData>
  <sheetProtection password="ED0B" sheet="1" objects="1" scenarios="1" selectLockedCells="1"/>
  <protectedRanges>
    <protectedRange sqref="V26 E12 A25:A50 C11:C12 F11:J12 D11:E11 A2:A23 C2:F10 G2:J7 I9:I10 G8:H10 I8:J8 B8:B10 C52:J1048576 C47:C50 C41:D46 E43:J50 G41:J42 E41:E42 C13:J15 C16:F19 H16:J19 V17:V24 C20:J27 G28:J37 A52:A1048576 C28:D37 C38:J39 O28:O35" name="Rango1"/>
    <protectedRange sqref="G16" name="Rango1_1"/>
    <protectedRange sqref="G17" name="Rango1_2"/>
    <protectedRange sqref="G18" name="Rango1_3"/>
    <protectedRange sqref="G19" name="Rango1_4"/>
    <protectedRange sqref="E28:E37" name="Rango1_5"/>
  </protectedRanges>
  <scenarios current="0" show="0">
    <scenario name="a" locked="1" count="1" user="Larry" comment="Creado por Larry el 14/03/2015">
      <inputCells r="F28" val="60"/>
    </scenario>
  </scenarios>
  <mergeCells count="43">
    <mergeCell ref="A66:K66"/>
    <mergeCell ref="A67:K67"/>
    <mergeCell ref="A68:K68"/>
    <mergeCell ref="A69:K69"/>
    <mergeCell ref="A70:K70"/>
    <mergeCell ref="A61:K61"/>
    <mergeCell ref="A62:K62"/>
    <mergeCell ref="A63:K63"/>
    <mergeCell ref="A64:K64"/>
    <mergeCell ref="A65:K65"/>
    <mergeCell ref="G57:H59"/>
    <mergeCell ref="I52:J52"/>
    <mergeCell ref="I53:J55"/>
    <mergeCell ref="I56:J56"/>
    <mergeCell ref="I57:J59"/>
    <mergeCell ref="G56:H56"/>
    <mergeCell ref="B8:C8"/>
    <mergeCell ref="B9:C9"/>
    <mergeCell ref="B10:C10"/>
    <mergeCell ref="G52:H52"/>
    <mergeCell ref="G53:H55"/>
    <mergeCell ref="C53:D56"/>
    <mergeCell ref="C47:E47"/>
    <mergeCell ref="C48:E48"/>
    <mergeCell ref="C49:E49"/>
    <mergeCell ref="C50:E50"/>
    <mergeCell ref="C52:D52"/>
    <mergeCell ref="C1:I1"/>
    <mergeCell ref="A3:D6"/>
    <mergeCell ref="A41:A42"/>
    <mergeCell ref="C41:C42"/>
    <mergeCell ref="C44:E44"/>
    <mergeCell ref="I14:J14"/>
    <mergeCell ref="I23:J23"/>
    <mergeCell ref="C12:D12"/>
    <mergeCell ref="A23:A39"/>
    <mergeCell ref="C21:F21"/>
    <mergeCell ref="C39:F39"/>
    <mergeCell ref="A14:A21"/>
    <mergeCell ref="D9:F9"/>
    <mergeCell ref="D10:F10"/>
    <mergeCell ref="H9:J10"/>
    <mergeCell ref="H8:J8"/>
  </mergeCells>
  <dataValidations count="4">
    <dataValidation type="list" allowBlank="1" showInputMessage="1" showErrorMessage="1" promptTitle="Tasa por CCAA:" prompt="50% = Madrid, Cataluña, País Vasco, Baleares, La Rioja, Aragón, Cantabria y Navarra._x000a_80% = Castilla y León, Comunidad Valenciana, Canarias, Andalucía, Galicia, Castilla - La Mancha y Extremadura." sqref="E12">
      <formula1>porcentajes</formula1>
    </dataValidation>
    <dataValidation type="list" allowBlank="1" showInputMessage="1" showErrorMessage="1" sqref="C16:C19">
      <formula1>$V$28:$V$29</formula1>
    </dataValidation>
    <dataValidation type="whole" allowBlank="1" showInputMessage="1" showErrorMessage="1" sqref="G16:G19">
      <formula1>D16</formula1>
      <formula2>E16</formula2>
    </dataValidation>
    <dataValidation type="list" allowBlank="1" showInputMessage="1" showErrorMessage="1" sqref="C28:C37">
      <formula1>$V$17:$V$25</formula1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showGridLines="0" view="pageBreakPreview" zoomScale="60" zoomScaleNormal="100" workbookViewId="0">
      <selection activeCell="F52" sqref="F52"/>
    </sheetView>
  </sheetViews>
  <sheetFormatPr baseColWidth="10" defaultRowHeight="15"/>
  <cols>
    <col min="1" max="1" width="8.28515625" style="82" customWidth="1"/>
    <col min="2" max="2" width="2.85546875" style="82" customWidth="1"/>
    <col min="3" max="3" width="29.7109375" style="114" customWidth="1"/>
    <col min="4" max="4" width="14" style="127" customWidth="1"/>
    <col min="5" max="5" width="15.140625" style="127" customWidth="1"/>
    <col min="6" max="6" width="15" style="127" customWidth="1"/>
    <col min="7" max="7" width="23.42578125" style="127" customWidth="1"/>
    <col min="8" max="8" width="10.7109375" style="82" customWidth="1"/>
    <col min="9" max="9" width="19.7109375" style="82" customWidth="1"/>
    <col min="10" max="10" width="21.28515625" style="82" customWidth="1"/>
    <col min="11" max="11" width="3.85546875" style="82" customWidth="1"/>
    <col min="12" max="12" width="11.42578125" style="82" hidden="1" customWidth="1"/>
    <col min="13" max="13" width="15.7109375" style="82" hidden="1" customWidth="1"/>
    <col min="14" max="14" width="49.28515625" style="82" hidden="1" customWidth="1"/>
    <col min="15" max="26" width="11.42578125" style="82" hidden="1" customWidth="1"/>
    <col min="27" max="16384" width="11.42578125" style="82"/>
  </cols>
  <sheetData>
    <row r="1" spans="1:37">
      <c r="A1" s="79"/>
      <c r="B1" s="80"/>
      <c r="C1" s="176" t="s">
        <v>71</v>
      </c>
      <c r="D1" s="176"/>
      <c r="E1" s="176"/>
      <c r="F1" s="176"/>
      <c r="G1" s="176"/>
      <c r="H1" s="176"/>
      <c r="I1" s="176"/>
      <c r="J1" s="80"/>
      <c r="K1" s="81"/>
    </row>
    <row r="2" spans="1:37" ht="15.75" thickBot="1">
      <c r="A2" s="83"/>
      <c r="B2" s="19"/>
      <c r="C2" s="84"/>
      <c r="D2" s="85"/>
      <c r="E2" s="85"/>
      <c r="F2" s="85"/>
      <c r="G2" s="85"/>
      <c r="H2" s="19"/>
      <c r="I2" s="19"/>
      <c r="J2" s="19"/>
      <c r="K2" s="86"/>
      <c r="L2" s="19"/>
    </row>
    <row r="3" spans="1:37" ht="15" customHeight="1">
      <c r="A3" s="177" t="s">
        <v>61</v>
      </c>
      <c r="B3" s="178"/>
      <c r="C3" s="178"/>
      <c r="D3" s="179"/>
      <c r="E3" s="85"/>
      <c r="F3" s="85"/>
      <c r="G3" s="85"/>
      <c r="H3" s="19"/>
      <c r="I3" s="19"/>
      <c r="J3" s="19"/>
      <c r="K3" s="86"/>
      <c r="L3" s="19"/>
    </row>
    <row r="4" spans="1:37">
      <c r="A4" s="180"/>
      <c r="B4" s="181"/>
      <c r="C4" s="181"/>
      <c r="D4" s="182"/>
      <c r="E4" s="85"/>
      <c r="F4" s="85"/>
      <c r="G4" s="85"/>
      <c r="H4" s="19"/>
      <c r="I4" s="19"/>
      <c r="J4" s="19"/>
      <c r="K4" s="86"/>
      <c r="L4" s="19"/>
    </row>
    <row r="5" spans="1:37" ht="15.75" customHeight="1">
      <c r="A5" s="180"/>
      <c r="B5" s="181"/>
      <c r="C5" s="181"/>
      <c r="D5" s="182"/>
      <c r="E5" s="85"/>
      <c r="F5" s="85"/>
      <c r="G5" s="85"/>
      <c r="H5" s="19"/>
      <c r="I5" s="19"/>
      <c r="J5" s="19"/>
      <c r="K5" s="86"/>
      <c r="L5" s="19"/>
    </row>
    <row r="6" spans="1:37" ht="15.75" customHeight="1" thickBot="1">
      <c r="A6" s="183"/>
      <c r="B6" s="184"/>
      <c r="C6" s="184"/>
      <c r="D6" s="185"/>
      <c r="E6" s="85"/>
      <c r="F6" s="85"/>
      <c r="G6" s="85"/>
      <c r="H6" s="19"/>
      <c r="I6" s="19"/>
      <c r="J6" s="19"/>
      <c r="K6" s="86"/>
      <c r="L6" s="19"/>
    </row>
    <row r="7" spans="1:37" ht="15.75" customHeight="1" thickBot="1">
      <c r="A7" s="83"/>
      <c r="B7" s="19"/>
      <c r="C7" s="84"/>
      <c r="D7" s="85"/>
      <c r="E7" s="85"/>
      <c r="F7" s="85"/>
      <c r="G7" s="85"/>
      <c r="H7" s="19"/>
      <c r="I7" s="19"/>
      <c r="J7" s="19"/>
      <c r="K7" s="86"/>
      <c r="L7" s="19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37" ht="15.75" thickBot="1">
      <c r="A8" s="83"/>
      <c r="B8" s="226" t="s">
        <v>34</v>
      </c>
      <c r="C8" s="227"/>
      <c r="D8" s="85"/>
      <c r="E8" s="85"/>
      <c r="F8" s="85"/>
      <c r="G8" s="85"/>
      <c r="H8" s="223" t="s">
        <v>38</v>
      </c>
      <c r="I8" s="224"/>
      <c r="J8" s="225"/>
      <c r="K8" s="86"/>
      <c r="L8" s="19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ht="30.75" customHeight="1">
      <c r="A9" s="83"/>
      <c r="B9" s="228" t="s">
        <v>35</v>
      </c>
      <c r="C9" s="229"/>
      <c r="D9" s="211"/>
      <c r="E9" s="212"/>
      <c r="F9" s="213"/>
      <c r="G9" s="19"/>
      <c r="H9" s="217"/>
      <c r="I9" s="218"/>
      <c r="J9" s="219"/>
      <c r="K9" s="8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</row>
    <row r="10" spans="1:37" ht="30.75" customHeight="1" thickBot="1">
      <c r="A10" s="83"/>
      <c r="B10" s="230" t="s">
        <v>36</v>
      </c>
      <c r="C10" s="231"/>
      <c r="D10" s="214"/>
      <c r="E10" s="215"/>
      <c r="F10" s="216"/>
      <c r="G10" s="19"/>
      <c r="H10" s="220"/>
      <c r="I10" s="221"/>
      <c r="J10" s="222"/>
      <c r="K10" s="86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</row>
    <row r="11" spans="1:37" ht="15.75" customHeight="1" thickBot="1">
      <c r="A11" s="83"/>
      <c r="B11" s="19"/>
      <c r="C11" s="84"/>
      <c r="D11" s="85"/>
      <c r="E11" s="85"/>
      <c r="F11" s="85"/>
      <c r="G11" s="85"/>
      <c r="H11" s="19"/>
      <c r="I11" s="19"/>
      <c r="J11" s="19"/>
      <c r="K11" s="86"/>
      <c r="L11" s="19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</row>
    <row r="12" spans="1:37" ht="30" customHeight="1" thickBot="1">
      <c r="A12" s="83"/>
      <c r="B12" s="19"/>
      <c r="C12" s="197" t="s">
        <v>16</v>
      </c>
      <c r="D12" s="198"/>
      <c r="E12" s="23">
        <v>0.8</v>
      </c>
      <c r="F12" s="156"/>
      <c r="G12" s="85"/>
      <c r="H12" s="19"/>
      <c r="I12" s="19"/>
      <c r="J12" s="19"/>
      <c r="K12" s="86"/>
      <c r="L12" s="19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</row>
    <row r="13" spans="1:37" ht="6" customHeight="1" thickBot="1">
      <c r="A13" s="83"/>
      <c r="B13" s="19"/>
      <c r="C13" s="84"/>
      <c r="D13" s="85"/>
      <c r="E13" s="85"/>
      <c r="F13" s="85"/>
      <c r="G13" s="85"/>
      <c r="H13" s="19"/>
      <c r="I13" s="85"/>
      <c r="J13" s="85"/>
      <c r="K13" s="86"/>
      <c r="L13" s="19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</row>
    <row r="14" spans="1:37" ht="33.75" customHeight="1" thickBot="1">
      <c r="A14" s="208" t="s">
        <v>29</v>
      </c>
      <c r="B14" s="19"/>
      <c r="C14" s="84"/>
      <c r="D14" s="85"/>
      <c r="E14" s="85"/>
      <c r="F14" s="85"/>
      <c r="G14" s="85"/>
      <c r="H14" s="19"/>
      <c r="I14" s="272" t="s">
        <v>21</v>
      </c>
      <c r="J14" s="273"/>
      <c r="K14" s="86"/>
      <c r="L14" s="19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1:37" ht="60.75" thickBot="1">
      <c r="A15" s="209"/>
      <c r="B15" s="19"/>
      <c r="C15" s="88" t="s">
        <v>25</v>
      </c>
      <c r="D15" s="89" t="s">
        <v>14</v>
      </c>
      <c r="E15" s="89" t="s">
        <v>15</v>
      </c>
      <c r="F15" s="90" t="s">
        <v>24</v>
      </c>
      <c r="G15" s="91" t="s">
        <v>40</v>
      </c>
      <c r="H15" s="92" t="s">
        <v>41</v>
      </c>
      <c r="I15" s="93" t="s">
        <v>12</v>
      </c>
      <c r="J15" s="94" t="s">
        <v>13</v>
      </c>
      <c r="K15" s="86"/>
      <c r="L15" s="19"/>
      <c r="M15" s="87"/>
      <c r="N15" s="95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ht="15" customHeight="1">
      <c r="A16" s="209"/>
      <c r="B16" s="19"/>
      <c r="C16" s="7"/>
      <c r="D16" s="46">
        <f>IF(C16="Tipo 1.c",15000,IF(C16="",0,0))</f>
        <v>0</v>
      </c>
      <c r="E16" s="46">
        <f>IF(C16="Tipo 1.c",20000,IF(C16="",0,0))</f>
        <v>0</v>
      </c>
      <c r="F16" s="47">
        <f>IF(C16="Tipo 1.c",60,IF(C16="",0,0))</f>
        <v>0</v>
      </c>
      <c r="G16" s="20"/>
      <c r="H16" s="27">
        <f>$E$12</f>
        <v>0.8</v>
      </c>
      <c r="I16" s="52">
        <f>G16*H16</f>
        <v>0</v>
      </c>
      <c r="J16" s="53">
        <f>G16-I16</f>
        <v>0</v>
      </c>
      <c r="K16" s="86"/>
      <c r="L16" s="19"/>
      <c r="M16" s="87"/>
      <c r="N16" s="95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</row>
    <row r="17" spans="1:37" ht="15" customHeight="1">
      <c r="A17" s="209"/>
      <c r="B17" s="19"/>
      <c r="C17" s="8"/>
      <c r="D17" s="48">
        <f t="shared" ref="D17:D18" si="0">IF(C17="Tipo 1.c",15000,IF(C17="",0,0))</f>
        <v>0</v>
      </c>
      <c r="E17" s="48">
        <f t="shared" ref="E17:E18" si="1">IF(C17="Tipo 1.c",20000,IF(C17="",0,0))</f>
        <v>0</v>
      </c>
      <c r="F17" s="49">
        <f t="shared" ref="F17:F18" si="2">IF(C17="Tipo 1.c",60,IF(C17="",0,0))</f>
        <v>0</v>
      </c>
      <c r="G17" s="21"/>
      <c r="H17" s="28">
        <f>$E$12</f>
        <v>0.8</v>
      </c>
      <c r="I17" s="54">
        <f>G17*H17</f>
        <v>0</v>
      </c>
      <c r="J17" s="55">
        <f>G17-I17</f>
        <v>0</v>
      </c>
      <c r="K17" s="86"/>
      <c r="L17" s="19"/>
      <c r="M17" s="87"/>
      <c r="N17" s="95" t="s">
        <v>53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</row>
    <row r="18" spans="1:37" ht="15" customHeight="1" thickBot="1">
      <c r="A18" s="209"/>
      <c r="B18" s="19"/>
      <c r="C18" s="9"/>
      <c r="D18" s="50">
        <f t="shared" si="0"/>
        <v>0</v>
      </c>
      <c r="E18" s="50">
        <f t="shared" si="1"/>
        <v>0</v>
      </c>
      <c r="F18" s="51">
        <f t="shared" si="2"/>
        <v>0</v>
      </c>
      <c r="G18" s="22"/>
      <c r="H18" s="29">
        <f>$E$12</f>
        <v>0.8</v>
      </c>
      <c r="I18" s="56">
        <f>G18*H18</f>
        <v>0</v>
      </c>
      <c r="J18" s="57">
        <f>G18-I18</f>
        <v>0</v>
      </c>
      <c r="K18" s="86"/>
      <c r="L18" s="19"/>
      <c r="M18" s="87"/>
      <c r="N18" s="95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</row>
    <row r="19" spans="1:37" ht="8.25" customHeight="1" thickBot="1">
      <c r="A19" s="209"/>
      <c r="B19" s="19"/>
      <c r="C19" s="84"/>
      <c r="D19" s="85"/>
      <c r="E19" s="85"/>
      <c r="F19" s="85"/>
      <c r="G19" s="85"/>
      <c r="H19" s="85"/>
      <c r="I19" s="96"/>
      <c r="J19" s="97"/>
      <c r="K19" s="86"/>
      <c r="L19" s="19"/>
      <c r="M19" s="87"/>
      <c r="N19" s="95" t="s">
        <v>55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 spans="1:37" ht="21.75" customHeight="1" thickBot="1">
      <c r="A20" s="210"/>
      <c r="B20" s="98"/>
      <c r="C20" s="202" t="s">
        <v>20</v>
      </c>
      <c r="D20" s="203"/>
      <c r="E20" s="203"/>
      <c r="F20" s="204"/>
      <c r="G20" s="58">
        <f>SUM(G16:G18)</f>
        <v>0</v>
      </c>
      <c r="H20" s="99"/>
      <c r="I20" s="58">
        <f t="shared" ref="I20:J20" si="3">SUM(I16:I18)</f>
        <v>0</v>
      </c>
      <c r="J20" s="58">
        <f t="shared" si="3"/>
        <v>0</v>
      </c>
      <c r="K20" s="86"/>
      <c r="L20" s="19"/>
      <c r="M20" s="87"/>
      <c r="N20" s="95" t="s">
        <v>56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1:37" ht="12" customHeight="1" thickBot="1">
      <c r="A21" s="83"/>
      <c r="B21" s="19"/>
      <c r="C21" s="84"/>
      <c r="D21" s="85"/>
      <c r="E21" s="85"/>
      <c r="F21" s="85"/>
      <c r="G21" s="85"/>
      <c r="H21" s="19"/>
      <c r="I21" s="85"/>
      <c r="J21" s="85"/>
      <c r="K21" s="86"/>
      <c r="L21" s="19"/>
      <c r="M21" s="87"/>
      <c r="N21" s="95" t="s">
        <v>77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</row>
    <row r="22" spans="1:37" ht="31.5" customHeight="1" thickBot="1">
      <c r="A22" s="199" t="s">
        <v>28</v>
      </c>
      <c r="B22" s="19"/>
      <c r="C22" s="84"/>
      <c r="D22" s="85"/>
      <c r="E22" s="85"/>
      <c r="F22" s="85"/>
      <c r="G22" s="85"/>
      <c r="H22" s="19"/>
      <c r="I22" s="195" t="s">
        <v>21</v>
      </c>
      <c r="J22" s="196"/>
      <c r="K22" s="86"/>
      <c r="L22" s="19"/>
      <c r="M22" s="87"/>
      <c r="N22" s="95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</row>
    <row r="23" spans="1:37" ht="45.75" customHeight="1" thickBot="1">
      <c r="A23" s="200"/>
      <c r="B23" s="80"/>
      <c r="C23" s="100" t="s">
        <v>37</v>
      </c>
      <c r="D23" s="101" t="s">
        <v>18</v>
      </c>
      <c r="E23" s="102" t="s">
        <v>30</v>
      </c>
      <c r="F23" s="103" t="s">
        <v>54</v>
      </c>
      <c r="G23" s="104" t="s">
        <v>19</v>
      </c>
      <c r="H23" s="102" t="s">
        <v>42</v>
      </c>
      <c r="I23" s="105" t="s">
        <v>12</v>
      </c>
      <c r="J23" s="106" t="s">
        <v>13</v>
      </c>
      <c r="K23" s="86"/>
      <c r="L23" s="19"/>
      <c r="M23" s="87"/>
      <c r="N23" s="95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</row>
    <row r="24" spans="1:37" ht="15.75" thickBot="1">
      <c r="A24" s="200"/>
      <c r="B24" s="19"/>
      <c r="C24" s="1" t="s">
        <v>2</v>
      </c>
      <c r="D24" s="33">
        <v>20</v>
      </c>
      <c r="E24" s="34">
        <f>SUM(E27:E33)</f>
        <v>0</v>
      </c>
      <c r="F24" s="34">
        <v>10</v>
      </c>
      <c r="G24" s="35">
        <f>D24*E24*F24</f>
        <v>0</v>
      </c>
      <c r="H24" s="23">
        <f>$E$12</f>
        <v>0.8</v>
      </c>
      <c r="I24" s="36">
        <f>G24*H24</f>
        <v>0</v>
      </c>
      <c r="J24" s="37">
        <f>G24-I24</f>
        <v>0</v>
      </c>
      <c r="K24" s="86"/>
      <c r="L24" s="19"/>
      <c r="M24" s="87"/>
      <c r="N24" s="95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 spans="1:37" ht="14.25" customHeight="1" thickBot="1">
      <c r="A25" s="200"/>
      <c r="B25" s="19"/>
      <c r="C25" s="84"/>
      <c r="D25" s="85"/>
      <c r="E25" s="85"/>
      <c r="F25" s="85"/>
      <c r="G25" s="85"/>
      <c r="H25" s="85"/>
      <c r="I25" s="96"/>
      <c r="J25" s="97"/>
      <c r="K25" s="86"/>
      <c r="L25" s="19"/>
      <c r="M25" s="87"/>
      <c r="N25" s="95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</row>
    <row r="26" spans="1:37" ht="66" customHeight="1" thickBot="1">
      <c r="A26" s="200"/>
      <c r="B26" s="19"/>
      <c r="C26" s="100" t="s">
        <v>26</v>
      </c>
      <c r="D26" s="107" t="s">
        <v>9</v>
      </c>
      <c r="E26" s="108" t="s">
        <v>80</v>
      </c>
      <c r="F26" s="109" t="s">
        <v>10</v>
      </c>
      <c r="G26" s="102" t="s">
        <v>11</v>
      </c>
      <c r="H26" s="102" t="s">
        <v>42</v>
      </c>
      <c r="I26" s="105" t="s">
        <v>12</v>
      </c>
      <c r="J26" s="106" t="s">
        <v>13</v>
      </c>
      <c r="K26" s="86"/>
      <c r="L26" s="19"/>
      <c r="M26" s="87"/>
      <c r="N26" s="110">
        <v>10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</row>
    <row r="27" spans="1:37" s="114" customFormat="1" ht="22.5" customHeight="1">
      <c r="A27" s="200"/>
      <c r="B27" s="84"/>
      <c r="C27" s="128"/>
      <c r="D27" s="24">
        <v>13</v>
      </c>
      <c r="E27" s="12"/>
      <c r="F27" s="158">
        <f>IF(C27="",0,60)</f>
        <v>0</v>
      </c>
      <c r="G27" s="59">
        <f t="shared" ref="G27:G33" si="4">D27*E27*F27</f>
        <v>0</v>
      </c>
      <c r="H27" s="30">
        <f t="shared" ref="H27:H33" si="5">$E$12</f>
        <v>0.8</v>
      </c>
      <c r="I27" s="60">
        <f t="shared" ref="I27:I33" si="6">G27*H27</f>
        <v>0</v>
      </c>
      <c r="J27" s="61">
        <f t="shared" ref="J27:J33" si="7">G27-I27</f>
        <v>0</v>
      </c>
      <c r="K27" s="111"/>
      <c r="L27" s="84"/>
      <c r="M27" s="112"/>
      <c r="N27" s="113">
        <v>15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</row>
    <row r="28" spans="1:37" s="114" customFormat="1" ht="22.5" customHeight="1">
      <c r="A28" s="200"/>
      <c r="B28" s="84"/>
      <c r="C28" s="129"/>
      <c r="D28" s="25">
        <v>13</v>
      </c>
      <c r="E28" s="13"/>
      <c r="F28" s="159">
        <f t="shared" ref="F28:F33" si="8">IF(C28="",0,60)</f>
        <v>0</v>
      </c>
      <c r="G28" s="62">
        <f t="shared" si="4"/>
        <v>0</v>
      </c>
      <c r="H28" s="31">
        <f t="shared" si="5"/>
        <v>0.8</v>
      </c>
      <c r="I28" s="63">
        <f t="shared" si="6"/>
        <v>0</v>
      </c>
      <c r="J28" s="64">
        <f t="shared" si="7"/>
        <v>0</v>
      </c>
      <c r="K28" s="111"/>
      <c r="L28" s="84"/>
      <c r="M28" s="112"/>
      <c r="N28" s="115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</row>
    <row r="29" spans="1:37" s="114" customFormat="1" ht="22.5" customHeight="1">
      <c r="A29" s="200"/>
      <c r="B29" s="84"/>
      <c r="C29" s="129"/>
      <c r="D29" s="25">
        <v>13</v>
      </c>
      <c r="E29" s="13"/>
      <c r="F29" s="159">
        <f t="shared" si="8"/>
        <v>0</v>
      </c>
      <c r="G29" s="62">
        <f t="shared" si="4"/>
        <v>0</v>
      </c>
      <c r="H29" s="31">
        <f t="shared" si="5"/>
        <v>0.8</v>
      </c>
      <c r="I29" s="63">
        <f t="shared" si="6"/>
        <v>0</v>
      </c>
      <c r="J29" s="64">
        <f t="shared" si="7"/>
        <v>0</v>
      </c>
      <c r="K29" s="111"/>
      <c r="L29" s="84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</row>
    <row r="30" spans="1:37" s="114" customFormat="1" ht="22.5" customHeight="1">
      <c r="A30" s="200"/>
      <c r="B30" s="84"/>
      <c r="C30" s="129"/>
      <c r="D30" s="25">
        <v>13</v>
      </c>
      <c r="E30" s="13"/>
      <c r="F30" s="159">
        <f t="shared" si="8"/>
        <v>0</v>
      </c>
      <c r="G30" s="62">
        <f t="shared" si="4"/>
        <v>0</v>
      </c>
      <c r="H30" s="31">
        <f t="shared" si="5"/>
        <v>0.8</v>
      </c>
      <c r="I30" s="63">
        <f t="shared" si="6"/>
        <v>0</v>
      </c>
      <c r="J30" s="64">
        <f t="shared" si="7"/>
        <v>0</v>
      </c>
      <c r="K30" s="111"/>
      <c r="L30" s="84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</row>
    <row r="31" spans="1:37" s="114" customFormat="1" ht="22.5" customHeight="1">
      <c r="A31" s="200"/>
      <c r="B31" s="84"/>
      <c r="C31" s="129"/>
      <c r="D31" s="25">
        <v>13</v>
      </c>
      <c r="E31" s="13"/>
      <c r="F31" s="159">
        <f t="shared" si="8"/>
        <v>0</v>
      </c>
      <c r="G31" s="62">
        <f t="shared" si="4"/>
        <v>0</v>
      </c>
      <c r="H31" s="31">
        <f t="shared" si="5"/>
        <v>0.8</v>
      </c>
      <c r="I31" s="63">
        <f t="shared" si="6"/>
        <v>0</v>
      </c>
      <c r="J31" s="64">
        <f t="shared" si="7"/>
        <v>0</v>
      </c>
      <c r="K31" s="111"/>
      <c r="L31" s="84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</row>
    <row r="32" spans="1:37" s="114" customFormat="1" ht="22.5" customHeight="1">
      <c r="A32" s="200"/>
      <c r="B32" s="84"/>
      <c r="C32" s="129"/>
      <c r="D32" s="25">
        <v>13</v>
      </c>
      <c r="E32" s="13"/>
      <c r="F32" s="159">
        <f t="shared" si="8"/>
        <v>0</v>
      </c>
      <c r="G32" s="62">
        <f t="shared" si="4"/>
        <v>0</v>
      </c>
      <c r="H32" s="31">
        <f t="shared" si="5"/>
        <v>0.8</v>
      </c>
      <c r="I32" s="63">
        <f t="shared" si="6"/>
        <v>0</v>
      </c>
      <c r="J32" s="64">
        <f t="shared" si="7"/>
        <v>0</v>
      </c>
      <c r="K32" s="111"/>
      <c r="L32" s="84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1:37" s="114" customFormat="1" ht="22.5" customHeight="1" thickBot="1">
      <c r="A33" s="200"/>
      <c r="B33" s="84"/>
      <c r="C33" s="157"/>
      <c r="D33" s="26">
        <v>13</v>
      </c>
      <c r="E33" s="14"/>
      <c r="F33" s="160">
        <f t="shared" si="8"/>
        <v>0</v>
      </c>
      <c r="G33" s="65">
        <f t="shared" si="4"/>
        <v>0</v>
      </c>
      <c r="H33" s="32">
        <f t="shared" si="5"/>
        <v>0.8</v>
      </c>
      <c r="I33" s="66">
        <f t="shared" si="6"/>
        <v>0</v>
      </c>
      <c r="J33" s="67">
        <f t="shared" si="7"/>
        <v>0</v>
      </c>
      <c r="K33" s="111"/>
      <c r="L33" s="84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  <row r="34" spans="1:37" ht="6" customHeight="1" thickBot="1">
      <c r="A34" s="200"/>
      <c r="B34" s="19"/>
      <c r="C34" s="84"/>
      <c r="D34" s="85"/>
      <c r="E34" s="85"/>
      <c r="F34" s="85"/>
      <c r="G34" s="116"/>
      <c r="H34" s="19"/>
      <c r="I34" s="85"/>
      <c r="J34" s="97"/>
      <c r="K34" s="86"/>
      <c r="L34" s="19"/>
    </row>
    <row r="35" spans="1:37" ht="21" customHeight="1" thickBot="1">
      <c r="A35" s="201"/>
      <c r="B35" s="98"/>
      <c r="C35" s="205" t="s">
        <v>51</v>
      </c>
      <c r="D35" s="206"/>
      <c r="E35" s="206"/>
      <c r="F35" s="207"/>
      <c r="G35" s="68">
        <f>SUM(G24:G34)</f>
        <v>0</v>
      </c>
      <c r="H35" s="109"/>
      <c r="I35" s="69">
        <f>SUM(I24:I34)</f>
        <v>0</v>
      </c>
      <c r="J35" s="70">
        <f>SUM(J24:J34)</f>
        <v>0</v>
      </c>
      <c r="K35" s="86"/>
      <c r="L35" s="19"/>
    </row>
    <row r="36" spans="1:37" ht="15.75" thickBot="1">
      <c r="A36" s="83"/>
      <c r="B36" s="19"/>
      <c r="C36" s="84"/>
      <c r="D36" s="85"/>
      <c r="E36" s="85"/>
      <c r="F36" s="85"/>
      <c r="G36" s="85"/>
      <c r="H36" s="19"/>
      <c r="I36" s="19"/>
      <c r="J36" s="19"/>
      <c r="K36" s="86"/>
      <c r="L36" s="19"/>
    </row>
    <row r="37" spans="1:37" ht="49.5" customHeight="1" thickBot="1">
      <c r="A37" s="186" t="s">
        <v>27</v>
      </c>
      <c r="B37" s="80"/>
      <c r="C37" s="188" t="s">
        <v>48</v>
      </c>
      <c r="D37" s="117" t="s">
        <v>52</v>
      </c>
      <c r="E37" s="118" t="s">
        <v>22</v>
      </c>
      <c r="F37" s="85"/>
      <c r="G37" s="119" t="s">
        <v>23</v>
      </c>
      <c r="H37" s="120" t="s">
        <v>42</v>
      </c>
      <c r="I37" s="121" t="s">
        <v>12</v>
      </c>
      <c r="J37" s="122" t="s">
        <v>13</v>
      </c>
      <c r="K37" s="86"/>
      <c r="L37" s="19"/>
    </row>
    <row r="38" spans="1:37" ht="21" customHeight="1" thickBot="1">
      <c r="A38" s="187"/>
      <c r="B38" s="98"/>
      <c r="C38" s="189"/>
      <c r="D38" s="71">
        <f>ROUND(E24/4,0)</f>
        <v>0</v>
      </c>
      <c r="E38" s="35">
        <v>1550</v>
      </c>
      <c r="F38" s="85"/>
      <c r="G38" s="72">
        <f>D38*E38</f>
        <v>0</v>
      </c>
      <c r="H38" s="73">
        <f>$E$12</f>
        <v>0.8</v>
      </c>
      <c r="I38" s="74">
        <f>G38*H38</f>
        <v>0</v>
      </c>
      <c r="J38" s="37">
        <f>G38-I38</f>
        <v>0</v>
      </c>
      <c r="K38" s="86"/>
      <c r="L38" s="19"/>
    </row>
    <row r="39" spans="1:37" ht="6" customHeight="1" thickBot="1">
      <c r="A39" s="83"/>
      <c r="B39" s="19"/>
      <c r="C39" s="84"/>
      <c r="D39" s="85"/>
      <c r="E39" s="85"/>
      <c r="F39" s="85"/>
      <c r="G39" s="85"/>
      <c r="H39" s="19"/>
      <c r="I39" s="19"/>
      <c r="J39" s="19"/>
      <c r="K39" s="86"/>
      <c r="L39" s="19"/>
    </row>
    <row r="40" spans="1:37" ht="21" customHeight="1" thickBot="1">
      <c r="A40" s="83"/>
      <c r="B40" s="19"/>
      <c r="C40" s="190" t="s">
        <v>31</v>
      </c>
      <c r="D40" s="191"/>
      <c r="E40" s="192"/>
      <c r="F40" s="85"/>
      <c r="G40" s="75">
        <f>G38</f>
        <v>0</v>
      </c>
      <c r="H40" s="85"/>
      <c r="I40" s="69">
        <f>I38</f>
        <v>0</v>
      </c>
      <c r="J40" s="70">
        <f>J38</f>
        <v>0</v>
      </c>
      <c r="K40" s="86"/>
      <c r="L40" s="19"/>
    </row>
    <row r="41" spans="1:37" ht="15.75" thickBot="1">
      <c r="A41" s="83"/>
      <c r="B41" s="19"/>
      <c r="C41" s="84"/>
      <c r="D41" s="85"/>
      <c r="E41" s="85"/>
      <c r="F41" s="85"/>
      <c r="G41" s="85"/>
      <c r="H41" s="19"/>
      <c r="I41" s="19"/>
      <c r="J41" s="19"/>
      <c r="K41" s="86"/>
      <c r="L41" s="19"/>
    </row>
    <row r="42" spans="1:37" ht="26.25" thickBot="1">
      <c r="A42" s="83"/>
      <c r="B42" s="19"/>
      <c r="C42" s="84"/>
      <c r="D42" s="85"/>
      <c r="E42" s="85"/>
      <c r="F42" s="85"/>
      <c r="G42" s="123" t="s">
        <v>17</v>
      </c>
      <c r="H42" s="19"/>
      <c r="I42" s="124" t="s">
        <v>12</v>
      </c>
      <c r="J42" s="123" t="s">
        <v>13</v>
      </c>
      <c r="K42" s="86"/>
      <c r="L42" s="19"/>
    </row>
    <row r="43" spans="1:37" ht="48" customHeight="1" thickBot="1">
      <c r="A43" s="83"/>
      <c r="B43" s="19"/>
      <c r="C43" s="244" t="s">
        <v>44</v>
      </c>
      <c r="D43" s="245"/>
      <c r="E43" s="246"/>
      <c r="F43" s="19"/>
      <c r="G43" s="38">
        <f>G20</f>
        <v>0</v>
      </c>
      <c r="H43" s="19"/>
      <c r="I43" s="39">
        <f>I20</f>
        <v>0</v>
      </c>
      <c r="J43" s="38">
        <f>J20</f>
        <v>0</v>
      </c>
      <c r="K43" s="86"/>
    </row>
    <row r="44" spans="1:37" ht="48" customHeight="1" thickBot="1">
      <c r="A44" s="83"/>
      <c r="B44" s="19"/>
      <c r="C44" s="247" t="s">
        <v>43</v>
      </c>
      <c r="D44" s="248"/>
      <c r="E44" s="249"/>
      <c r="F44" s="19"/>
      <c r="G44" s="40">
        <f>G35</f>
        <v>0</v>
      </c>
      <c r="H44" s="19"/>
      <c r="I44" s="41">
        <f>I35</f>
        <v>0</v>
      </c>
      <c r="J44" s="40">
        <f>J35</f>
        <v>0</v>
      </c>
      <c r="K44" s="86"/>
    </row>
    <row r="45" spans="1:37" ht="48" customHeight="1" thickBot="1">
      <c r="A45" s="83"/>
      <c r="B45" s="19"/>
      <c r="C45" s="250" t="s">
        <v>50</v>
      </c>
      <c r="D45" s="251"/>
      <c r="E45" s="252"/>
      <c r="F45" s="19"/>
      <c r="G45" s="42">
        <f>G40</f>
        <v>0</v>
      </c>
      <c r="H45" s="19"/>
      <c r="I45" s="43">
        <f>I40</f>
        <v>0</v>
      </c>
      <c r="J45" s="44">
        <f>J40</f>
        <v>0</v>
      </c>
      <c r="K45" s="86"/>
      <c r="M45" s="125"/>
    </row>
    <row r="46" spans="1:37" ht="48" customHeight="1" thickBot="1">
      <c r="A46" s="83"/>
      <c r="B46" s="19"/>
      <c r="C46" s="253" t="s">
        <v>49</v>
      </c>
      <c r="D46" s="254"/>
      <c r="E46" s="255"/>
      <c r="F46" s="85"/>
      <c r="G46" s="45">
        <f>SUM(G43:G45)</f>
        <v>0</v>
      </c>
      <c r="H46" s="126"/>
      <c r="I46" s="45">
        <f>SUM(I43:I45)</f>
        <v>0</v>
      </c>
      <c r="J46" s="45">
        <f>SUM(J43:J45)</f>
        <v>0</v>
      </c>
      <c r="K46" s="86"/>
    </row>
    <row r="47" spans="1:37" s="3" customFormat="1" ht="15.75" thickBot="1">
      <c r="A47" s="4"/>
      <c r="B47" s="5"/>
      <c r="C47" s="6"/>
      <c r="D47" s="2"/>
      <c r="E47" s="2"/>
      <c r="F47" s="2"/>
      <c r="G47" s="2"/>
      <c r="H47" s="5"/>
      <c r="I47" s="5"/>
      <c r="J47" s="5"/>
      <c r="K47" s="86"/>
      <c r="L47" s="82"/>
      <c r="M47" s="82"/>
      <c r="N47" s="125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</row>
    <row r="48" spans="1:37" s="3" customFormat="1">
      <c r="A48" s="15"/>
      <c r="B48" s="16"/>
      <c r="C48" s="256" t="s">
        <v>32</v>
      </c>
      <c r="D48" s="257"/>
      <c r="E48" s="2"/>
      <c r="F48" s="2"/>
      <c r="G48" s="232" t="s">
        <v>33</v>
      </c>
      <c r="H48" s="233"/>
      <c r="I48" s="211" t="s">
        <v>33</v>
      </c>
      <c r="J48" s="213"/>
      <c r="K48" s="170"/>
      <c r="L48" s="19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  <row r="49" spans="1:27" s="3" customFormat="1">
      <c r="A49" s="15"/>
      <c r="B49" s="16"/>
      <c r="C49" s="240" t="s">
        <v>47</v>
      </c>
      <c r="D49" s="241"/>
      <c r="E49" s="16"/>
      <c r="F49" s="16"/>
      <c r="G49" s="234" t="s">
        <v>47</v>
      </c>
      <c r="H49" s="235"/>
      <c r="I49" s="260" t="s">
        <v>47</v>
      </c>
      <c r="J49" s="261"/>
      <c r="K49" s="170"/>
      <c r="L49" s="19"/>
      <c r="M49" s="125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1:27" s="3" customFormat="1">
      <c r="A50" s="4"/>
      <c r="B50" s="5"/>
      <c r="C50" s="240"/>
      <c r="D50" s="241"/>
      <c r="E50" s="2"/>
      <c r="F50" s="2"/>
      <c r="G50" s="236"/>
      <c r="H50" s="237"/>
      <c r="I50" s="262"/>
      <c r="J50" s="263"/>
      <c r="K50" s="86"/>
      <c r="L50" s="19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</row>
    <row r="51" spans="1:27" s="3" customFormat="1">
      <c r="A51" s="4"/>
      <c r="B51" s="5"/>
      <c r="C51" s="240"/>
      <c r="D51" s="241"/>
      <c r="E51" s="2"/>
      <c r="F51" s="2"/>
      <c r="G51" s="238"/>
      <c r="H51" s="239"/>
      <c r="I51" s="264"/>
      <c r="J51" s="265"/>
      <c r="K51" s="86"/>
      <c r="L51" s="19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</row>
    <row r="52" spans="1:27" s="3" customFormat="1" ht="15.75" thickBot="1">
      <c r="A52" s="4"/>
      <c r="B52" s="5"/>
      <c r="C52" s="242"/>
      <c r="D52" s="243"/>
      <c r="E52" s="2"/>
      <c r="F52" s="2"/>
      <c r="G52" s="270" t="s">
        <v>33</v>
      </c>
      <c r="H52" s="271"/>
      <c r="I52" s="266" t="s">
        <v>33</v>
      </c>
      <c r="J52" s="267"/>
      <c r="K52" s="86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s="3" customFormat="1">
      <c r="A53" s="4"/>
      <c r="B53" s="5"/>
      <c r="C53" s="6"/>
      <c r="D53" s="2"/>
      <c r="E53" s="2"/>
      <c r="F53" s="2"/>
      <c r="G53" s="234" t="s">
        <v>47</v>
      </c>
      <c r="H53" s="235"/>
      <c r="I53" s="260" t="s">
        <v>47</v>
      </c>
      <c r="J53" s="261"/>
      <c r="K53" s="86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</row>
    <row r="54" spans="1:27" s="3" customFormat="1">
      <c r="A54" s="4"/>
      <c r="B54" s="5"/>
      <c r="C54" s="6"/>
      <c r="D54" s="2"/>
      <c r="E54" s="2"/>
      <c r="F54" s="2"/>
      <c r="G54" s="236"/>
      <c r="H54" s="237"/>
      <c r="I54" s="262"/>
      <c r="J54" s="263"/>
      <c r="K54" s="86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</row>
    <row r="55" spans="1:27" s="3" customFormat="1" ht="15.75" thickBot="1">
      <c r="A55" s="4"/>
      <c r="B55" s="5"/>
      <c r="C55" s="6"/>
      <c r="D55" s="2"/>
      <c r="E55" s="2"/>
      <c r="F55" s="2"/>
      <c r="G55" s="258"/>
      <c r="H55" s="259"/>
      <c r="I55" s="268"/>
      <c r="J55" s="269"/>
      <c r="K55" s="86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</row>
    <row r="56" spans="1:27" s="3" customFormat="1" ht="15.75" thickBot="1">
      <c r="A56" s="17"/>
      <c r="B56" s="10"/>
      <c r="C56" s="18"/>
      <c r="D56" s="11"/>
      <c r="E56" s="11"/>
      <c r="F56" s="11"/>
      <c r="G56" s="11"/>
      <c r="H56" s="10"/>
      <c r="I56" s="10"/>
      <c r="J56" s="10"/>
      <c r="K56" s="17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</row>
    <row r="57" spans="1:27">
      <c r="A57" s="274" t="s">
        <v>39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</row>
    <row r="58" spans="1:27">
      <c r="A58" s="274" t="s">
        <v>45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</row>
    <row r="59" spans="1:27">
      <c r="A59" s="274" t="s">
        <v>46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</row>
    <row r="60" spans="1:27">
      <c r="A60" s="274" t="s">
        <v>78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</row>
    <row r="61" spans="1:27">
      <c r="A61" s="274" t="s">
        <v>79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</row>
    <row r="62" spans="1:27">
      <c r="A62" s="274" t="s">
        <v>72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</row>
    <row r="63" spans="1:27" ht="30" customHeight="1">
      <c r="A63" s="274" t="s">
        <v>73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</row>
    <row r="64" spans="1:27">
      <c r="A64" s="274" t="s">
        <v>74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</row>
    <row r="65" spans="1:11" ht="30" customHeight="1">
      <c r="A65" s="274" t="s">
        <v>75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</row>
  </sheetData>
  <sheetProtection password="ED0B" sheet="1" objects="1" scenarios="1" selectLockedCells="1"/>
  <protectedRanges>
    <protectedRange sqref="N25 C11:C12 D11:J11 C2:F10 G2:J7 I9:I10 G8:H10 I8:J8 B8:B10 C43:C46 A48:A57 C37:D42 E39:J46 G37:J38 E37:E38 E12 C26:D26 F26:J26 A2:A22 N16:N23 C13:J15 G16:J18 C19:J25 C16:C18 A66:A1048576 C48:J1048576 A24:A46 G12:J12 C27:J35" name="Rango1"/>
    <protectedRange sqref="E26" name="Rango1_1"/>
    <protectedRange sqref="D16:F18" name="Rango1_2"/>
    <protectedRange sqref="A58:A65" name="Rango1_3"/>
    <protectedRange sqref="F12" name="Rango1_4"/>
  </protectedRanges>
  <mergeCells count="42">
    <mergeCell ref="A62:K62"/>
    <mergeCell ref="A63:K63"/>
    <mergeCell ref="A64:K64"/>
    <mergeCell ref="A65:K65"/>
    <mergeCell ref="A57:K57"/>
    <mergeCell ref="A58:K58"/>
    <mergeCell ref="A59:K59"/>
    <mergeCell ref="A60:K60"/>
    <mergeCell ref="A61:K61"/>
    <mergeCell ref="G53:H55"/>
    <mergeCell ref="I53:J55"/>
    <mergeCell ref="C46:E46"/>
    <mergeCell ref="C48:D48"/>
    <mergeCell ref="G48:H48"/>
    <mergeCell ref="I48:J48"/>
    <mergeCell ref="C49:D52"/>
    <mergeCell ref="G49:H51"/>
    <mergeCell ref="I49:J51"/>
    <mergeCell ref="G52:H52"/>
    <mergeCell ref="I52:J52"/>
    <mergeCell ref="C45:E45"/>
    <mergeCell ref="C12:D12"/>
    <mergeCell ref="A14:A20"/>
    <mergeCell ref="I14:J14"/>
    <mergeCell ref="C20:F20"/>
    <mergeCell ref="A22:A35"/>
    <mergeCell ref="I22:J22"/>
    <mergeCell ref="C35:F35"/>
    <mergeCell ref="A37:A38"/>
    <mergeCell ref="C37:C38"/>
    <mergeCell ref="C40:E40"/>
    <mergeCell ref="C43:E43"/>
    <mergeCell ref="C44:E44"/>
    <mergeCell ref="C1:I1"/>
    <mergeCell ref="A3:D6"/>
    <mergeCell ref="B8:C8"/>
    <mergeCell ref="H8:J8"/>
    <mergeCell ref="B9:C9"/>
    <mergeCell ref="D9:F9"/>
    <mergeCell ref="H9:J10"/>
    <mergeCell ref="B10:C10"/>
    <mergeCell ref="D10:F10"/>
  </mergeCells>
  <dataValidations count="10">
    <dataValidation type="whole" allowBlank="1" showInputMessage="1" showErrorMessage="1" sqref="G16:G18">
      <formula1>D16</formula1>
      <formula2>E16</formula2>
    </dataValidation>
    <dataValidation type="list" allowBlank="1" showInputMessage="1" showErrorMessage="1" sqref="C16:C18">
      <formula1>$N$17</formula1>
    </dataValidation>
    <dataValidation type="list" allowBlank="1" showInputMessage="1" showErrorMessage="1" sqref="C27:C33">
      <formula1>$N$19:$N$21</formula1>
    </dataValidation>
    <dataValidation type="whole" allowBlank="1" showInputMessage="1" showErrorMessage="1" sqref="E27">
      <formula1>N26</formula1>
      <formula2>N27</formula2>
    </dataValidation>
    <dataValidation type="whole" allowBlank="1" showInputMessage="1" showErrorMessage="1" sqref="E28">
      <formula1>N26</formula1>
      <formula2>N27</formula2>
    </dataValidation>
    <dataValidation type="whole" allowBlank="1" showInputMessage="1" showErrorMessage="1" sqref="E29">
      <formula1>N26</formula1>
      <formula2>N27</formula2>
    </dataValidation>
    <dataValidation type="whole" allowBlank="1" showInputMessage="1" showErrorMessage="1" sqref="E30">
      <formula1>N26</formula1>
      <formula2>N27</formula2>
    </dataValidation>
    <dataValidation type="whole" allowBlank="1" showInputMessage="1" showErrorMessage="1" sqref="E31">
      <formula1>N26</formula1>
      <formula2>N27</formula2>
    </dataValidation>
    <dataValidation type="whole" allowBlank="1" showInputMessage="1" showErrorMessage="1" sqref="E32">
      <formula1>N26</formula1>
      <formula2>N27</formula2>
    </dataValidation>
    <dataValidation type="whole" allowBlank="1" showInputMessage="1" showErrorMessage="1" sqref="E33">
      <formula1>N26</formula1>
      <formula2>N27</formula2>
    </dataValidation>
  </dataValidation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Anexo II - Regiones A, B y C</vt:lpstr>
      <vt:lpstr>Anexo II - Regiones D</vt:lpstr>
      <vt:lpstr>'Anexo II - Regiones A, B y C'!Área_de_impresión</vt:lpstr>
      <vt:lpstr>'Anexo II - Regiones D'!Área_de_impresión</vt:lpstr>
      <vt:lpstr>'Anexo II - Regiones D'!porcentaje</vt:lpstr>
      <vt:lpstr>porcentaje</vt:lpstr>
      <vt:lpstr>'Anexo II - Regiones D'!porcentajes</vt:lpstr>
      <vt:lpstr>porcentajes</vt:lpstr>
      <vt:lpstr>'Anexo II - Regiones D'!sd</vt:lpstr>
      <vt:lpstr>sd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</dc:creator>
  <cp:lastModifiedBy>b_sotomayor</cp:lastModifiedBy>
  <cp:lastPrinted>2015-03-16T12:57:37Z</cp:lastPrinted>
  <dcterms:created xsi:type="dcterms:W3CDTF">2015-03-05T10:57:12Z</dcterms:created>
  <dcterms:modified xsi:type="dcterms:W3CDTF">2015-03-16T13:07:11Z</dcterms:modified>
</cp:coreProperties>
</file>